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tabRatio="817" activeTab="0"/>
  </bookViews>
  <sheets>
    <sheet name="Esercitazione" sheetId="1" r:id="rId1"/>
    <sheet name="Indici di Demografia" sheetId="2" r:id="rId2"/>
    <sheet name="Grafico nati" sheetId="3" r:id="rId3"/>
    <sheet name="Grafico Morti" sheetId="4" r:id="rId4"/>
    <sheet name="Grafico nati-morti" sheetId="5" r:id="rId5"/>
    <sheet name="Esercitazione 2" sheetId="6" r:id="rId6"/>
  </sheets>
  <definedNames/>
  <calcPr fullCalcOnLoad="1"/>
</workbook>
</file>

<file path=xl/sharedStrings.xml><?xml version="1.0" encoding="utf-8"?>
<sst xmlns="http://schemas.openxmlformats.org/spreadsheetml/2006/main" count="83" uniqueCount="54">
  <si>
    <t>Aziende</t>
  </si>
  <si>
    <t>1° trimestre</t>
  </si>
  <si>
    <t>2° trimestre</t>
  </si>
  <si>
    <t>3° trimestre</t>
  </si>
  <si>
    <t>4° trimestre</t>
  </si>
  <si>
    <t>totali</t>
  </si>
  <si>
    <t>Totali</t>
  </si>
  <si>
    <r>
      <t>Tab 1</t>
    </r>
    <r>
      <rPr>
        <sz val="10"/>
        <rFont val="Arial"/>
        <family val="0"/>
      </rPr>
      <t xml:space="preserve"> - produzione nei quattro trimestri di cinque aziende</t>
    </r>
  </si>
  <si>
    <r>
      <t>Tab 2</t>
    </r>
    <r>
      <rPr>
        <sz val="10"/>
        <rFont val="Arial"/>
        <family val="0"/>
      </rPr>
      <t xml:space="preserve"> - Calcoli percentuali (trimestri)</t>
    </r>
  </si>
  <si>
    <t>ANNI</t>
  </si>
  <si>
    <t>NATI</t>
  </si>
  <si>
    <t>MORTI</t>
  </si>
  <si>
    <t>Dati per la costruzione di grafici significativi</t>
  </si>
  <si>
    <t>MEDIE</t>
  </si>
  <si>
    <t>Aritmetica</t>
  </si>
  <si>
    <t>Armonica</t>
  </si>
  <si>
    <t>Nati</t>
  </si>
  <si>
    <t>Morti</t>
  </si>
  <si>
    <t>1/ai</t>
  </si>
  <si>
    <t xml:space="preserve">Tab1: nati e morti  nel periodo 1990/1998 </t>
  </si>
  <si>
    <t>INDICI</t>
  </si>
  <si>
    <t>Natalità</t>
  </si>
  <si>
    <t>Mortalità</t>
  </si>
  <si>
    <t>Crescita naturale</t>
  </si>
  <si>
    <t>Busto</t>
  </si>
  <si>
    <t>Gallarate</t>
  </si>
  <si>
    <t>Città</t>
  </si>
  <si>
    <t>POP/1000</t>
  </si>
  <si>
    <t>10_50</t>
  </si>
  <si>
    <t>50_100</t>
  </si>
  <si>
    <t>100_300</t>
  </si>
  <si>
    <t>300_600</t>
  </si>
  <si>
    <t>600_1000</t>
  </si>
  <si>
    <t>1000_2000</t>
  </si>
  <si>
    <t>&gt;2000</t>
  </si>
  <si>
    <t>0_10</t>
  </si>
  <si>
    <t>Marp</t>
  </si>
  <si>
    <t>Mqp</t>
  </si>
  <si>
    <t>Mediana</t>
  </si>
  <si>
    <t>pi/ai</t>
  </si>
  <si>
    <t>Moda</t>
  </si>
  <si>
    <t>Val.Med.Pop.(ai)</t>
  </si>
  <si>
    <t>Commento</t>
  </si>
  <si>
    <t>Map</t>
  </si>
  <si>
    <t>ai*pi</t>
  </si>
  <si>
    <t>Quadratica</t>
  </si>
  <si>
    <t>Popolazione anno '98 Busto Arsizio</t>
  </si>
  <si>
    <t>---------</t>
  </si>
  <si>
    <t>Popolazione anno '94 Gallarate</t>
  </si>
  <si>
    <t>Moda, la media armonica e la media aritmetica sono invece dati complessivamente significativi</t>
  </si>
  <si>
    <t>La media quadratica risulta soprevvalutata rispetto alle altre medie e quindi poco indicativa.</t>
  </si>
  <si>
    <r>
      <t>ai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*pi</t>
    </r>
  </si>
  <si>
    <r>
      <t>ai</t>
    </r>
    <r>
      <rPr>
        <vertAlign val="superscript"/>
        <sz val="10"/>
        <color indexed="10"/>
        <rFont val="Arial"/>
        <family val="2"/>
      </rPr>
      <t>2</t>
    </r>
  </si>
  <si>
    <r>
      <t xml:space="preserve">TAB 1 - </t>
    </r>
    <r>
      <rPr>
        <sz val="10"/>
        <rFont val="Arial"/>
        <family val="2"/>
      </rPr>
      <t>Medie, Moda, Mediana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</si>
</sst>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00"/>
    <numFmt numFmtId="169" formatCode="0.0000000"/>
    <numFmt numFmtId="170" formatCode="0.000000"/>
  </numFmts>
  <fonts count="12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5"/>
      <name val="Arial"/>
      <family val="0"/>
    </font>
    <font>
      <b/>
      <sz val="5"/>
      <name val="Arial"/>
      <family val="0"/>
    </font>
    <font>
      <b/>
      <sz val="9"/>
      <name val="Comic Sans MS"/>
      <family val="4"/>
    </font>
    <font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vertAlign val="superscript"/>
      <sz val="10"/>
      <color indexed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7" xfId="0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8" fillId="0" borderId="0" xfId="0" applyFont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 quotePrefix="1">
      <alignment horizontal="center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0" applyNumberFormat="1" applyBorder="1" applyAlignment="1">
      <alignment/>
    </xf>
    <xf numFmtId="2" fontId="2" fillId="0" borderId="5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8" fillId="0" borderId="17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17" fontId="7" fillId="0" borderId="7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NATI (1990/1998)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'Indici di Demografia'!$B$5</c:f>
              <c:strCache>
                <c:ptCount val="1"/>
                <c:pt idx="0">
                  <c:v>NATI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'Indici di Demografia'!$A$6:$A$14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xVal>
          <c:yVal>
            <c:numRef>
              <c:f>'Indici di Demografia'!$B$6:$B$14</c:f>
              <c:numCache>
                <c:ptCount val="9"/>
                <c:pt idx="0">
                  <c:v>343</c:v>
                </c:pt>
                <c:pt idx="1">
                  <c:v>320</c:v>
                </c:pt>
                <c:pt idx="2">
                  <c:v>413</c:v>
                </c:pt>
                <c:pt idx="3">
                  <c:v>392</c:v>
                </c:pt>
                <c:pt idx="4">
                  <c:v>460</c:v>
                </c:pt>
                <c:pt idx="5">
                  <c:v>411</c:v>
                </c:pt>
                <c:pt idx="6">
                  <c:v>405</c:v>
                </c:pt>
                <c:pt idx="7">
                  <c:v>487</c:v>
                </c:pt>
                <c:pt idx="8">
                  <c:v>450</c:v>
                </c:pt>
              </c:numCache>
            </c:numRef>
          </c:yVal>
          <c:smooth val="1"/>
        </c:ser>
        <c:axId val="29312057"/>
        <c:axId val="62481922"/>
      </c:scatterChart>
      <c:valAx>
        <c:axId val="29312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81922"/>
        <c:crosses val="autoZero"/>
        <c:crossBetween val="midCat"/>
        <c:dispUnits/>
      </c:valAx>
      <c:valAx>
        <c:axId val="62481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N. nati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12057"/>
        <c:crosses val="autoZero"/>
        <c:crossBetween val="midCat"/>
        <c:dispUnits/>
      </c:valAx>
      <c:spPr>
        <a:gradFill rotWithShape="1">
          <a:gsLst>
            <a:gs pos="0">
              <a:srgbClr val="00FFFF"/>
            </a:gs>
            <a:gs pos="100000">
              <a:srgbClr val="339966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EBFA"/>
        </a:gs>
        <a:gs pos="15000">
          <a:srgbClr val="C4D6EB"/>
        </a:gs>
        <a:gs pos="30001">
          <a:srgbClr val="85C2FF"/>
        </a:gs>
        <a:gs pos="50000">
          <a:srgbClr val="5E9EFF"/>
        </a:gs>
        <a:gs pos="69999">
          <a:srgbClr val="85C2FF"/>
        </a:gs>
        <a:gs pos="85000">
          <a:srgbClr val="C4D6EB"/>
        </a:gs>
        <a:gs pos="100000">
          <a:srgbClr val="FFEBFA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MORTI (1990/1998)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'Indici di Demografia'!$C$5</c:f>
              <c:strCache>
                <c:ptCount val="1"/>
                <c:pt idx="0">
                  <c:v>MORTI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'Indici di Demografia'!$A$6:$A$14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xVal>
          <c:yVal>
            <c:numRef>
              <c:f>'Indici di Demografia'!$C$6:$C$14</c:f>
              <c:numCache>
                <c:ptCount val="9"/>
                <c:pt idx="0">
                  <c:v>271</c:v>
                </c:pt>
                <c:pt idx="1">
                  <c:v>248</c:v>
                </c:pt>
                <c:pt idx="2">
                  <c:v>319</c:v>
                </c:pt>
                <c:pt idx="3">
                  <c:v>286</c:v>
                </c:pt>
                <c:pt idx="4">
                  <c:v>339</c:v>
                </c:pt>
                <c:pt idx="5">
                  <c:v>313</c:v>
                </c:pt>
                <c:pt idx="6">
                  <c:v>320</c:v>
                </c:pt>
                <c:pt idx="7">
                  <c:v>323</c:v>
                </c:pt>
                <c:pt idx="8">
                  <c:v>294</c:v>
                </c:pt>
              </c:numCache>
            </c:numRef>
          </c:yVal>
          <c:smooth val="0"/>
        </c:ser>
        <c:axId val="25466387"/>
        <c:axId val="27870892"/>
      </c:scatterChart>
      <c:valAx>
        <c:axId val="2546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70892"/>
        <c:crosses val="autoZero"/>
        <c:crossBetween val="midCat"/>
        <c:dispUnits/>
      </c:valAx>
      <c:valAx>
        <c:axId val="27870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N. Morti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6638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NATI e MORTI (1990/1998)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'Indici di Demografia'!$B$5</c:f>
              <c:strCache>
                <c:ptCount val="1"/>
                <c:pt idx="0">
                  <c:v>NATI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'Indici di Demografia'!$A$6:$A$14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xVal>
          <c:yVal>
            <c:numRef>
              <c:f>'Indici di Demografia'!$B$6:$B$14</c:f>
              <c:numCache>
                <c:ptCount val="9"/>
                <c:pt idx="0">
                  <c:v>343</c:v>
                </c:pt>
                <c:pt idx="1">
                  <c:v>320</c:v>
                </c:pt>
                <c:pt idx="2">
                  <c:v>413</c:v>
                </c:pt>
                <c:pt idx="3">
                  <c:v>392</c:v>
                </c:pt>
                <c:pt idx="4">
                  <c:v>460</c:v>
                </c:pt>
                <c:pt idx="5">
                  <c:v>411</c:v>
                </c:pt>
                <c:pt idx="6">
                  <c:v>405</c:v>
                </c:pt>
                <c:pt idx="7">
                  <c:v>487</c:v>
                </c:pt>
                <c:pt idx="8">
                  <c:v>450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'Indici di Demografia'!$C$5</c:f>
              <c:strCache>
                <c:ptCount val="1"/>
                <c:pt idx="0">
                  <c:v>MORTI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'Indici di Demografia'!$A$6:$A$14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xVal>
          <c:yVal>
            <c:numRef>
              <c:f>'Indici di Demografia'!$C$6:$C$14</c:f>
              <c:numCache>
                <c:ptCount val="9"/>
                <c:pt idx="0">
                  <c:v>271</c:v>
                </c:pt>
                <c:pt idx="1">
                  <c:v>248</c:v>
                </c:pt>
                <c:pt idx="2">
                  <c:v>319</c:v>
                </c:pt>
                <c:pt idx="3">
                  <c:v>286</c:v>
                </c:pt>
                <c:pt idx="4">
                  <c:v>339</c:v>
                </c:pt>
                <c:pt idx="5">
                  <c:v>313</c:v>
                </c:pt>
                <c:pt idx="6">
                  <c:v>320</c:v>
                </c:pt>
                <c:pt idx="7">
                  <c:v>323</c:v>
                </c:pt>
                <c:pt idx="8">
                  <c:v>294</c:v>
                </c:pt>
              </c:numCache>
            </c:numRef>
          </c:yVal>
          <c:smooth val="1"/>
        </c:ser>
        <c:axId val="49511437"/>
        <c:axId val="42949750"/>
      </c:scatterChart>
      <c:valAx>
        <c:axId val="49511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9750"/>
        <c:crosses val="autoZero"/>
        <c:crossBetween val="midCat"/>
        <c:dispUnits/>
      </c:valAx>
      <c:valAx>
        <c:axId val="42949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11437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437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437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0.83925</cdr:x>
      <cdr:y>0.173</cdr:y>
    </cdr:from>
    <cdr:to>
      <cdr:x>0.9045</cdr:x>
      <cdr:y>0.32275</cdr:y>
    </cdr:to>
    <cdr:sp>
      <cdr:nvSpPr>
        <cdr:cNvPr id="1" name="Line 1"/>
        <cdr:cNvSpPr>
          <a:spLocks/>
        </cdr:cNvSpPr>
      </cdr:nvSpPr>
      <cdr:spPr>
        <a:xfrm flipV="1">
          <a:off x="5819775" y="495300"/>
          <a:ext cx="457200" cy="438150"/>
        </a:xfrm>
        <a:prstGeom prst="line">
          <a:avLst/>
        </a:prstGeom>
        <a:noFill/>
        <a:ln w="9525" cmpd="sng">
          <a:solidFill>
            <a:srgbClr val="003366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0.51975</cdr:y>
    </cdr:from>
    <cdr:to>
      <cdr:x>0.8915</cdr:x>
      <cdr:y>0.63475</cdr:y>
    </cdr:to>
    <cdr:sp>
      <cdr:nvSpPr>
        <cdr:cNvPr id="2" name="Line 2"/>
        <cdr:cNvSpPr>
          <a:spLocks/>
        </cdr:cNvSpPr>
      </cdr:nvSpPr>
      <cdr:spPr>
        <a:xfrm>
          <a:off x="5962650" y="1504950"/>
          <a:ext cx="219075" cy="3333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0.13925</cdr:y>
    </cdr:from>
    <cdr:to>
      <cdr:x>1</cdr:x>
      <cdr:y>0.207</cdr:y>
    </cdr:to>
    <cdr:sp>
      <cdr:nvSpPr>
        <cdr:cNvPr id="3" name="TextBox 3"/>
        <cdr:cNvSpPr txBox="1">
          <a:spLocks noChangeArrowheads="1"/>
        </cdr:cNvSpPr>
      </cdr:nvSpPr>
      <cdr:spPr>
        <a:xfrm>
          <a:off x="5962650" y="400050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Curva Nati</a:t>
          </a:r>
        </a:p>
      </cdr:txBody>
    </cdr:sp>
  </cdr:relSizeAnchor>
  <cdr:relSizeAnchor xmlns:cdr="http://schemas.openxmlformats.org/drawingml/2006/chartDrawing">
    <cdr:from>
      <cdr:x>0.871</cdr:x>
      <cdr:y>0.63475</cdr:y>
    </cdr:from>
    <cdr:to>
      <cdr:x>1</cdr:x>
      <cdr:y>0.706</cdr:y>
    </cdr:to>
    <cdr:sp>
      <cdr:nvSpPr>
        <cdr:cNvPr id="4" name="TextBox 4"/>
        <cdr:cNvSpPr txBox="1">
          <a:spLocks noChangeArrowheads="1"/>
        </cdr:cNvSpPr>
      </cdr:nvSpPr>
      <cdr:spPr>
        <a:xfrm>
          <a:off x="6038850" y="1838325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Curva Morti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437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9"/>
  <sheetViews>
    <sheetView tabSelected="1" workbookViewId="0" topLeftCell="A1">
      <selection activeCell="A3" sqref="A3:F3"/>
    </sheetView>
  </sheetViews>
  <sheetFormatPr defaultColWidth="9.140625" defaultRowHeight="12.75"/>
  <cols>
    <col min="2" max="5" width="12.140625" style="0" customWidth="1"/>
    <col min="6" max="6" width="9.57421875" style="0" bestFit="1" customWidth="1"/>
  </cols>
  <sheetData>
    <row r="3" spans="1:6" ht="12.75">
      <c r="A3" s="61" t="s">
        <v>7</v>
      </c>
      <c r="B3" s="62"/>
      <c r="C3" s="62"/>
      <c r="D3" s="62"/>
      <c r="E3" s="62"/>
      <c r="F3" s="62"/>
    </row>
    <row r="4" ht="13.5" thickBot="1"/>
    <row r="5" spans="1:6" ht="13.5" thickBot="1">
      <c r="A5" s="57" t="s">
        <v>0</v>
      </c>
      <c r="B5" s="6" t="s">
        <v>1</v>
      </c>
      <c r="C5" s="57" t="s">
        <v>2</v>
      </c>
      <c r="D5" s="6" t="s">
        <v>3</v>
      </c>
      <c r="E5" s="57" t="s">
        <v>4</v>
      </c>
      <c r="F5" s="7" t="s">
        <v>5</v>
      </c>
    </row>
    <row r="6" spans="1:6" ht="12.75">
      <c r="A6" s="58">
        <v>1</v>
      </c>
      <c r="B6" s="1">
        <v>100</v>
      </c>
      <c r="C6" s="1">
        <v>120</v>
      </c>
      <c r="D6" s="1">
        <v>140</v>
      </c>
      <c r="E6" s="1">
        <v>160</v>
      </c>
      <c r="F6" s="2">
        <f>SUM(B6:E6)</f>
        <v>520</v>
      </c>
    </row>
    <row r="7" spans="1:9" ht="12.75">
      <c r="A7" s="58">
        <v>2</v>
      </c>
      <c r="B7" s="1">
        <v>140</v>
      </c>
      <c r="C7" s="1">
        <v>135</v>
      </c>
      <c r="D7" s="1">
        <v>130</v>
      </c>
      <c r="E7" s="1">
        <v>125</v>
      </c>
      <c r="F7" s="2">
        <f>SUM(B7:E7)</f>
        <v>530</v>
      </c>
      <c r="I7" s="9"/>
    </row>
    <row r="8" spans="1:9" ht="12.75">
      <c r="A8" s="58">
        <v>3</v>
      </c>
      <c r="B8" s="1">
        <v>180</v>
      </c>
      <c r="C8" s="1">
        <v>150</v>
      </c>
      <c r="D8" s="1">
        <v>120</v>
      </c>
      <c r="E8" s="1">
        <v>90</v>
      </c>
      <c r="F8" s="2">
        <f>SUM(B8:E8)</f>
        <v>540</v>
      </c>
      <c r="I8" s="10"/>
    </row>
    <row r="9" spans="1:9" ht="12.75">
      <c r="A9" s="58">
        <v>4</v>
      </c>
      <c r="B9" s="1">
        <v>220</v>
      </c>
      <c r="C9" s="1">
        <v>165</v>
      </c>
      <c r="D9" s="1">
        <v>110</v>
      </c>
      <c r="E9" s="1">
        <v>55</v>
      </c>
      <c r="F9" s="2">
        <f>SUM(B9:E9)</f>
        <v>550</v>
      </c>
      <c r="I9" s="10"/>
    </row>
    <row r="10" spans="1:9" ht="13.5" thickBot="1">
      <c r="A10" s="58">
        <v>5</v>
      </c>
      <c r="B10" s="1">
        <v>260</v>
      </c>
      <c r="C10" s="1">
        <v>180</v>
      </c>
      <c r="D10" s="1">
        <v>100</v>
      </c>
      <c r="E10" s="1">
        <v>20</v>
      </c>
      <c r="F10" s="2">
        <f>SUM(B10:E10)</f>
        <v>560</v>
      </c>
      <c r="I10" s="10"/>
    </row>
    <row r="11" spans="1:6" ht="13.5" thickBot="1">
      <c r="A11" s="57" t="s">
        <v>6</v>
      </c>
      <c r="B11" s="3">
        <f>SUM(B6:B10)</f>
        <v>900</v>
      </c>
      <c r="C11" s="3">
        <f>SUM(C6:C10)</f>
        <v>750</v>
      </c>
      <c r="D11" s="3">
        <f>SUM(D6:D10)</f>
        <v>600</v>
      </c>
      <c r="E11" s="3">
        <f>SUM(E6:E10)</f>
        <v>450</v>
      </c>
      <c r="F11" s="4">
        <f>SUM(F6:F10)</f>
        <v>2700</v>
      </c>
    </row>
    <row r="13" spans="1:9" ht="12.75">
      <c r="A13" s="61" t="s">
        <v>8</v>
      </c>
      <c r="B13" s="62"/>
      <c r="C13" s="62"/>
      <c r="D13" s="62"/>
      <c r="E13" s="62"/>
      <c r="F13" s="62"/>
      <c r="I13" s="10"/>
    </row>
    <row r="14" ht="13.5" thickBot="1"/>
    <row r="15" spans="1:5" ht="13.5" thickBot="1">
      <c r="A15" s="57" t="s">
        <v>0</v>
      </c>
      <c r="B15" s="6" t="s">
        <v>1</v>
      </c>
      <c r="C15" s="57" t="s">
        <v>2</v>
      </c>
      <c r="D15" s="6" t="s">
        <v>3</v>
      </c>
      <c r="E15" s="57" t="s">
        <v>4</v>
      </c>
    </row>
    <row r="16" spans="1:5" ht="12.75">
      <c r="A16" s="58">
        <v>1</v>
      </c>
      <c r="B16" s="8">
        <f>B6/$B$11*100</f>
        <v>11.11111111111111</v>
      </c>
      <c r="C16" s="1">
        <f>C6/$C$11*100</f>
        <v>16</v>
      </c>
      <c r="D16" s="8">
        <f>D6/$D$11*100</f>
        <v>23.333333333333332</v>
      </c>
      <c r="E16" s="11">
        <f>E6/$E$11*100</f>
        <v>35.55555555555556</v>
      </c>
    </row>
    <row r="17" spans="1:5" ht="12.75">
      <c r="A17" s="58">
        <v>2</v>
      </c>
      <c r="B17" s="8">
        <f>B7/$B$11*100</f>
        <v>15.555555555555555</v>
      </c>
      <c r="C17" s="1">
        <f>C7/$C$11*100</f>
        <v>18</v>
      </c>
      <c r="D17" s="8">
        <f>D7/$D$11*100</f>
        <v>21.666666666666668</v>
      </c>
      <c r="E17" s="11">
        <f>E7/$E$11*100</f>
        <v>27.77777777777778</v>
      </c>
    </row>
    <row r="18" spans="1:5" ht="12.75">
      <c r="A18" s="58">
        <v>3</v>
      </c>
      <c r="B18" s="8">
        <f>B8/$B$11*100</f>
        <v>20</v>
      </c>
      <c r="C18" s="1">
        <f>C8/$C$11*100</f>
        <v>20</v>
      </c>
      <c r="D18" s="8">
        <f>D8/$D$11*100</f>
        <v>20</v>
      </c>
      <c r="E18" s="11">
        <f>E8/$E$11*100</f>
        <v>20</v>
      </c>
    </row>
    <row r="19" spans="1:5" ht="12.75">
      <c r="A19" s="58">
        <v>4</v>
      </c>
      <c r="B19" s="8">
        <f>B9/$B$11*100</f>
        <v>24.444444444444443</v>
      </c>
      <c r="C19" s="1">
        <f>C9/$C$11*100</f>
        <v>22</v>
      </c>
      <c r="D19" s="8">
        <f>D9/$D$11*100</f>
        <v>18.333333333333332</v>
      </c>
      <c r="E19" s="11">
        <f>E9/$E$11*100</f>
        <v>12.222222222222221</v>
      </c>
    </row>
    <row r="20" spans="1:5" ht="13.5" thickBot="1">
      <c r="A20" s="58">
        <v>5</v>
      </c>
      <c r="B20" s="8">
        <f>B10/$B$11*100</f>
        <v>28.888888888888886</v>
      </c>
      <c r="C20" s="1">
        <f>C10/$C$11*100</f>
        <v>24</v>
      </c>
      <c r="D20" s="8">
        <f>D10/$D$11*100</f>
        <v>16.666666666666664</v>
      </c>
      <c r="E20" s="11">
        <f>E10/$E$11*100</f>
        <v>4.444444444444445</v>
      </c>
    </row>
    <row r="21" spans="1:5" ht="13.5" thickBot="1">
      <c r="A21" s="57" t="s">
        <v>6</v>
      </c>
      <c r="B21" s="3">
        <f>SUM(B16:B20)</f>
        <v>100</v>
      </c>
      <c r="C21" s="3">
        <f>SUM(C16:C20)</f>
        <v>100</v>
      </c>
      <c r="D21" s="3">
        <f>SUM(D16:D20)</f>
        <v>100</v>
      </c>
      <c r="E21" s="4">
        <f>SUM(E16:E20)</f>
        <v>100.00000000000001</v>
      </c>
    </row>
    <row r="24" ht="13.5" thickBot="1"/>
    <row r="25" spans="1:6" ht="13.5" thickBot="1">
      <c r="A25" s="57" t="s">
        <v>0</v>
      </c>
      <c r="B25" s="6" t="s">
        <v>1</v>
      </c>
      <c r="C25" s="57" t="s">
        <v>2</v>
      </c>
      <c r="D25" s="6" t="s">
        <v>3</v>
      </c>
      <c r="E25" s="57" t="s">
        <v>4</v>
      </c>
      <c r="F25" s="7" t="s">
        <v>5</v>
      </c>
    </row>
    <row r="26" spans="1:6" ht="12.75">
      <c r="A26" s="60">
        <v>1</v>
      </c>
      <c r="B26" s="8">
        <f>B6/$F$6*100</f>
        <v>19.230769230769234</v>
      </c>
      <c r="C26" s="8">
        <f>C6/$F$6*100</f>
        <v>23.076923076923077</v>
      </c>
      <c r="D26" s="8">
        <f>D6/$F$6*100</f>
        <v>26.923076923076923</v>
      </c>
      <c r="E26" s="8">
        <f>E6/$F$6*100</f>
        <v>30.76923076923077</v>
      </c>
      <c r="F26" s="11">
        <f>SUM(B26:E26)</f>
        <v>100</v>
      </c>
    </row>
    <row r="27" spans="1:6" ht="12.75">
      <c r="A27" s="58">
        <v>2</v>
      </c>
      <c r="B27" s="8">
        <f>B7/$F$7*100</f>
        <v>26.41509433962264</v>
      </c>
      <c r="C27" s="8">
        <f>C7/$F$7*100</f>
        <v>25.471698113207548</v>
      </c>
      <c r="D27" s="8">
        <f>D7/$F$7*100</f>
        <v>24.528301886792452</v>
      </c>
      <c r="E27" s="8">
        <f>E7/$F$7*100</f>
        <v>23.58490566037736</v>
      </c>
      <c r="F27" s="11">
        <f>SUM(B27:E27)</f>
        <v>100</v>
      </c>
    </row>
    <row r="28" spans="1:6" ht="12.75">
      <c r="A28" s="58">
        <v>3</v>
      </c>
      <c r="B28" s="8">
        <f>B8/$F$8*100</f>
        <v>33.33333333333333</v>
      </c>
      <c r="C28" s="8">
        <f>C8/$F$8*100</f>
        <v>27.77777777777778</v>
      </c>
      <c r="D28" s="8">
        <f>D8/$F$8*100</f>
        <v>22.22222222222222</v>
      </c>
      <c r="E28" s="8">
        <f>E8/$F$8*100</f>
        <v>16.666666666666664</v>
      </c>
      <c r="F28" s="11">
        <f>SUM(B28:E28)</f>
        <v>100</v>
      </c>
    </row>
    <row r="29" spans="1:6" ht="12.75">
      <c r="A29" s="58">
        <v>4</v>
      </c>
      <c r="B29" s="8">
        <f>B9/$F$9*100</f>
        <v>40</v>
      </c>
      <c r="C29" s="8">
        <f>C9/$F$9*100</f>
        <v>30</v>
      </c>
      <c r="D29" s="8">
        <f>D9/$F$9*100</f>
        <v>20</v>
      </c>
      <c r="E29" s="8">
        <f>E9/$F$9*100</f>
        <v>10</v>
      </c>
      <c r="F29" s="11">
        <f>SUM(B29:E29)</f>
        <v>100</v>
      </c>
    </row>
    <row r="30" spans="1:6" ht="13.5" thickBot="1">
      <c r="A30" s="59">
        <v>5</v>
      </c>
      <c r="B30" s="14">
        <f>B10/$F$10*100</f>
        <v>46.42857142857143</v>
      </c>
      <c r="C30" s="14">
        <f>C10/$F$10*100</f>
        <v>32.142857142857146</v>
      </c>
      <c r="D30" s="14">
        <f>D10/$F$10*100</f>
        <v>17.857142857142858</v>
      </c>
      <c r="E30" s="14">
        <f>E10/$F$10*100</f>
        <v>3.571428571428571</v>
      </c>
      <c r="F30" s="15">
        <f>SUM(B30:E30)</f>
        <v>100.00000000000001</v>
      </c>
    </row>
    <row r="31" spans="1:6" ht="12.75">
      <c r="A31" s="13"/>
      <c r="B31" s="12"/>
      <c r="C31" s="12"/>
      <c r="D31" s="12"/>
      <c r="E31" s="12"/>
      <c r="F31" s="12"/>
    </row>
    <row r="33" ht="13.5" thickBot="1"/>
    <row r="34" spans="1:6" ht="13.5" thickBot="1">
      <c r="A34" s="5" t="s">
        <v>0</v>
      </c>
      <c r="B34" s="57" t="s">
        <v>1</v>
      </c>
      <c r="C34" s="57" t="s">
        <v>2</v>
      </c>
      <c r="D34" s="6" t="s">
        <v>3</v>
      </c>
      <c r="E34" s="57" t="s">
        <v>4</v>
      </c>
      <c r="F34" s="7" t="s">
        <v>5</v>
      </c>
    </row>
    <row r="35" spans="1:6" ht="12.75">
      <c r="A35" s="60">
        <v>1</v>
      </c>
      <c r="B35" s="8">
        <f aca="true" t="shared" si="0" ref="B35:E37">B6/$F6*100</f>
        <v>19.230769230769234</v>
      </c>
      <c r="C35" s="8">
        <f t="shared" si="0"/>
        <v>23.076923076923077</v>
      </c>
      <c r="D35" s="8">
        <f t="shared" si="0"/>
        <v>26.923076923076923</v>
      </c>
      <c r="E35" s="8">
        <f t="shared" si="0"/>
        <v>30.76923076923077</v>
      </c>
      <c r="F35" s="11">
        <f>SUM(B35:E35)</f>
        <v>100</v>
      </c>
    </row>
    <row r="36" spans="1:6" ht="12.75">
      <c r="A36" s="58">
        <v>2</v>
      </c>
      <c r="B36" s="8">
        <f t="shared" si="0"/>
        <v>26.41509433962264</v>
      </c>
      <c r="C36" s="8">
        <f t="shared" si="0"/>
        <v>25.471698113207548</v>
      </c>
      <c r="D36" s="8">
        <f t="shared" si="0"/>
        <v>24.528301886792452</v>
      </c>
      <c r="E36" s="8">
        <f t="shared" si="0"/>
        <v>23.58490566037736</v>
      </c>
      <c r="F36" s="11">
        <f>SUM(B36:E36)</f>
        <v>100</v>
      </c>
    </row>
    <row r="37" spans="1:6" ht="12.75">
      <c r="A37" s="58">
        <v>3</v>
      </c>
      <c r="B37" s="8">
        <f t="shared" si="0"/>
        <v>33.33333333333333</v>
      </c>
      <c r="C37" s="8">
        <f t="shared" si="0"/>
        <v>27.77777777777778</v>
      </c>
      <c r="D37" s="8">
        <f t="shared" si="0"/>
        <v>22.22222222222222</v>
      </c>
      <c r="E37" s="8">
        <f t="shared" si="0"/>
        <v>16.666666666666664</v>
      </c>
      <c r="F37" s="11">
        <f>SUM(B37:E37)</f>
        <v>100</v>
      </c>
    </row>
    <row r="38" spans="1:6" ht="12.75">
      <c r="A38" s="58">
        <v>4</v>
      </c>
      <c r="B38" s="8">
        <f aca="true" t="shared" si="1" ref="B38:E39">B9/$F9*100</f>
        <v>40</v>
      </c>
      <c r="C38" s="8">
        <f t="shared" si="1"/>
        <v>30</v>
      </c>
      <c r="D38" s="8">
        <f t="shared" si="1"/>
        <v>20</v>
      </c>
      <c r="E38" s="8">
        <f t="shared" si="1"/>
        <v>10</v>
      </c>
      <c r="F38" s="11">
        <f>SUM(B38:E38)</f>
        <v>100</v>
      </c>
    </row>
    <row r="39" spans="1:6" ht="13.5" thickBot="1">
      <c r="A39" s="59">
        <v>5</v>
      </c>
      <c r="B39" s="14">
        <f t="shared" si="1"/>
        <v>46.42857142857143</v>
      </c>
      <c r="C39" s="14">
        <f t="shared" si="1"/>
        <v>32.142857142857146</v>
      </c>
      <c r="D39" s="14">
        <f t="shared" si="1"/>
        <v>17.857142857142858</v>
      </c>
      <c r="E39" s="14">
        <f t="shared" si="1"/>
        <v>3.571428571428571</v>
      </c>
      <c r="F39" s="15">
        <f>SUM(B39:E39)</f>
        <v>100.00000000000001</v>
      </c>
    </row>
    <row r="42" ht="13.5" thickBot="1"/>
    <row r="43" spans="1:5" ht="13.5" thickBot="1">
      <c r="A43" s="57" t="s">
        <v>0</v>
      </c>
      <c r="B43" s="6" t="s">
        <v>1</v>
      </c>
      <c r="C43" s="57" t="s">
        <v>2</v>
      </c>
      <c r="D43" s="6" t="s">
        <v>3</v>
      </c>
      <c r="E43" s="57" t="s">
        <v>4</v>
      </c>
    </row>
    <row r="44" spans="1:5" ht="12.75">
      <c r="A44" s="60">
        <v>1</v>
      </c>
      <c r="B44" s="8">
        <f aca="true" t="shared" si="2" ref="B44:E46">B6/B$11*100</f>
        <v>11.11111111111111</v>
      </c>
      <c r="C44" s="8">
        <f t="shared" si="2"/>
        <v>16</v>
      </c>
      <c r="D44" s="8">
        <f t="shared" si="2"/>
        <v>23.333333333333332</v>
      </c>
      <c r="E44" s="11">
        <f t="shared" si="2"/>
        <v>35.55555555555556</v>
      </c>
    </row>
    <row r="45" spans="1:5" ht="12.75">
      <c r="A45" s="58">
        <v>2</v>
      </c>
      <c r="B45" s="8">
        <f t="shared" si="2"/>
        <v>15.555555555555555</v>
      </c>
      <c r="C45" s="8">
        <f t="shared" si="2"/>
        <v>18</v>
      </c>
      <c r="D45" s="8">
        <f t="shared" si="2"/>
        <v>21.666666666666668</v>
      </c>
      <c r="E45" s="11">
        <f t="shared" si="2"/>
        <v>27.77777777777778</v>
      </c>
    </row>
    <row r="46" spans="1:5" ht="12.75">
      <c r="A46" s="58">
        <v>3</v>
      </c>
      <c r="B46" s="8">
        <f t="shared" si="2"/>
        <v>20</v>
      </c>
      <c r="C46" s="8">
        <f t="shared" si="2"/>
        <v>20</v>
      </c>
      <c r="D46" s="8">
        <f t="shared" si="2"/>
        <v>20</v>
      </c>
      <c r="E46" s="11">
        <f t="shared" si="2"/>
        <v>20</v>
      </c>
    </row>
    <row r="47" spans="1:5" ht="12.75">
      <c r="A47" s="58">
        <v>4</v>
      </c>
      <c r="B47" s="8">
        <f aca="true" t="shared" si="3" ref="B47:E48">B9/B$11*100</f>
        <v>24.444444444444443</v>
      </c>
      <c r="C47" s="8">
        <f t="shared" si="3"/>
        <v>22</v>
      </c>
      <c r="D47" s="8">
        <f t="shared" si="3"/>
        <v>18.333333333333332</v>
      </c>
      <c r="E47" s="11">
        <f t="shared" si="3"/>
        <v>12.222222222222221</v>
      </c>
    </row>
    <row r="48" spans="1:5" ht="13.5" thickBot="1">
      <c r="A48" s="59">
        <v>5</v>
      </c>
      <c r="B48" s="8">
        <f t="shared" si="3"/>
        <v>28.888888888888886</v>
      </c>
      <c r="C48" s="8">
        <f t="shared" si="3"/>
        <v>24</v>
      </c>
      <c r="D48" s="8">
        <f t="shared" si="3"/>
        <v>16.666666666666664</v>
      </c>
      <c r="E48" s="11">
        <f t="shared" si="3"/>
        <v>4.444444444444445</v>
      </c>
    </row>
    <row r="49" spans="1:5" ht="13.5" thickBot="1">
      <c r="A49" s="57" t="s">
        <v>6</v>
      </c>
      <c r="B49" s="14">
        <f>SUM(B44:B48)</f>
        <v>100</v>
      </c>
      <c r="C49" s="14">
        <f>SUM(C44:C48)</f>
        <v>100</v>
      </c>
      <c r="D49" s="14">
        <f>SUM(D44:D48)</f>
        <v>100</v>
      </c>
      <c r="E49" s="15">
        <f>SUM(E44:E48)</f>
        <v>100.00000000000001</v>
      </c>
    </row>
  </sheetData>
  <mergeCells count="2">
    <mergeCell ref="A3:F3"/>
    <mergeCell ref="A13:F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E21" sqref="E21"/>
    </sheetView>
  </sheetViews>
  <sheetFormatPr defaultColWidth="9.140625" defaultRowHeight="12.75"/>
  <cols>
    <col min="1" max="1" width="14.8515625" style="0" customWidth="1"/>
  </cols>
  <sheetData>
    <row r="2" ht="15">
      <c r="A2" s="40" t="s">
        <v>12</v>
      </c>
    </row>
    <row r="3" ht="15">
      <c r="A3" s="40" t="s">
        <v>19</v>
      </c>
    </row>
    <row r="4" ht="13.5" thickBot="1"/>
    <row r="5" spans="1:7" ht="15" thickBot="1">
      <c r="A5" s="32" t="s">
        <v>9</v>
      </c>
      <c r="B5" s="33" t="s">
        <v>10</v>
      </c>
      <c r="C5" s="34" t="s">
        <v>11</v>
      </c>
      <c r="D5" s="33" t="s">
        <v>18</v>
      </c>
      <c r="E5" s="34" t="s">
        <v>18</v>
      </c>
      <c r="F5" s="33" t="s">
        <v>52</v>
      </c>
      <c r="G5" s="52" t="s">
        <v>52</v>
      </c>
    </row>
    <row r="6" spans="1:7" ht="12.75">
      <c r="A6" s="31">
        <v>1990</v>
      </c>
      <c r="B6" s="16">
        <v>343</v>
      </c>
      <c r="C6" s="1">
        <v>271</v>
      </c>
      <c r="D6" s="25">
        <f>1/B6</f>
        <v>0.0029154518950437317</v>
      </c>
      <c r="E6" s="23">
        <f>1/C6</f>
        <v>0.0036900369003690036</v>
      </c>
      <c r="F6" s="16">
        <f>B6^2</f>
        <v>117649</v>
      </c>
      <c r="G6" s="2">
        <f>C6^2</f>
        <v>73441</v>
      </c>
    </row>
    <row r="7" spans="1:7" ht="12.75">
      <c r="A7" s="31">
        <v>1991</v>
      </c>
      <c r="B7" s="16">
        <v>320</v>
      </c>
      <c r="C7" s="1">
        <v>248</v>
      </c>
      <c r="D7" s="25">
        <f aca="true" t="shared" si="0" ref="D7:D14">1/B7</f>
        <v>0.003125</v>
      </c>
      <c r="E7" s="23">
        <f aca="true" t="shared" si="1" ref="E7:E13">1/C7</f>
        <v>0.004032258064516129</v>
      </c>
      <c r="F7" s="16">
        <f aca="true" t="shared" si="2" ref="F7:F14">B7^2</f>
        <v>102400</v>
      </c>
      <c r="G7" s="2">
        <f aca="true" t="shared" si="3" ref="G7:G14">C7^2</f>
        <v>61504</v>
      </c>
    </row>
    <row r="8" spans="1:7" ht="12.75">
      <c r="A8" s="31">
        <v>1992</v>
      </c>
      <c r="B8" s="16">
        <v>413</v>
      </c>
      <c r="C8" s="1">
        <v>319</v>
      </c>
      <c r="D8" s="25">
        <f t="shared" si="0"/>
        <v>0.002421307506053269</v>
      </c>
      <c r="E8" s="23">
        <f t="shared" si="1"/>
        <v>0.003134796238244514</v>
      </c>
      <c r="F8" s="16">
        <f t="shared" si="2"/>
        <v>170569</v>
      </c>
      <c r="G8" s="2">
        <f t="shared" si="3"/>
        <v>101761</v>
      </c>
    </row>
    <row r="9" spans="1:7" ht="12.75">
      <c r="A9" s="31">
        <v>1993</v>
      </c>
      <c r="B9" s="16">
        <v>392</v>
      </c>
      <c r="C9" s="1">
        <v>286</v>
      </c>
      <c r="D9" s="25">
        <f t="shared" si="0"/>
        <v>0.002551020408163265</v>
      </c>
      <c r="E9" s="23">
        <f t="shared" si="1"/>
        <v>0.0034965034965034965</v>
      </c>
      <c r="F9" s="16">
        <f t="shared" si="2"/>
        <v>153664</v>
      </c>
      <c r="G9" s="2">
        <f t="shared" si="3"/>
        <v>81796</v>
      </c>
    </row>
    <row r="10" spans="1:7" ht="12.75">
      <c r="A10" s="31">
        <v>1994</v>
      </c>
      <c r="B10" s="16">
        <v>460</v>
      </c>
      <c r="C10" s="1">
        <v>339</v>
      </c>
      <c r="D10" s="25">
        <f t="shared" si="0"/>
        <v>0.002173913043478261</v>
      </c>
      <c r="E10" s="23">
        <f t="shared" si="1"/>
        <v>0.0029498525073746312</v>
      </c>
      <c r="F10" s="16">
        <f t="shared" si="2"/>
        <v>211600</v>
      </c>
      <c r="G10" s="2">
        <f t="shared" si="3"/>
        <v>114921</v>
      </c>
    </row>
    <row r="11" spans="1:7" ht="12.75">
      <c r="A11" s="31">
        <v>1995</v>
      </c>
      <c r="B11" s="16">
        <v>411</v>
      </c>
      <c r="C11" s="1">
        <v>313</v>
      </c>
      <c r="D11" s="25">
        <f t="shared" si="0"/>
        <v>0.0024330900243309003</v>
      </c>
      <c r="E11" s="23">
        <f t="shared" si="1"/>
        <v>0.003194888178913738</v>
      </c>
      <c r="F11" s="16">
        <f t="shared" si="2"/>
        <v>168921</v>
      </c>
      <c r="G11" s="2">
        <f t="shared" si="3"/>
        <v>97969</v>
      </c>
    </row>
    <row r="12" spans="1:7" ht="12.75">
      <c r="A12" s="31">
        <v>1996</v>
      </c>
      <c r="B12" s="16">
        <v>405</v>
      </c>
      <c r="C12" s="1">
        <v>320</v>
      </c>
      <c r="D12" s="25">
        <f t="shared" si="0"/>
        <v>0.0024691358024691358</v>
      </c>
      <c r="E12" s="23">
        <f t="shared" si="1"/>
        <v>0.003125</v>
      </c>
      <c r="F12" s="16">
        <f t="shared" si="2"/>
        <v>164025</v>
      </c>
      <c r="G12" s="2">
        <f t="shared" si="3"/>
        <v>102400</v>
      </c>
    </row>
    <row r="13" spans="1:7" ht="12.75">
      <c r="A13" s="31">
        <v>1997</v>
      </c>
      <c r="B13" s="16">
        <v>487</v>
      </c>
      <c r="C13" s="1">
        <v>323</v>
      </c>
      <c r="D13" s="25">
        <f t="shared" si="0"/>
        <v>0.002053388090349076</v>
      </c>
      <c r="E13" s="23">
        <f t="shared" si="1"/>
        <v>0.0030959752321981426</v>
      </c>
      <c r="F13" s="16">
        <f t="shared" si="2"/>
        <v>237169</v>
      </c>
      <c r="G13" s="2">
        <f t="shared" si="3"/>
        <v>104329</v>
      </c>
    </row>
    <row r="14" spans="1:7" ht="13.5" thickBot="1">
      <c r="A14" s="31">
        <v>1998</v>
      </c>
      <c r="B14" s="16">
        <v>450</v>
      </c>
      <c r="C14" s="1">
        <v>294</v>
      </c>
      <c r="D14" s="25">
        <f t="shared" si="0"/>
        <v>0.0022222222222222222</v>
      </c>
      <c r="E14" s="23">
        <f>1/C14</f>
        <v>0.003401360544217687</v>
      </c>
      <c r="F14" s="16">
        <f t="shared" si="2"/>
        <v>202500</v>
      </c>
      <c r="G14" s="2">
        <f t="shared" si="3"/>
        <v>86436</v>
      </c>
    </row>
    <row r="15" spans="1:7" ht="13.5" thickBot="1">
      <c r="A15" s="24"/>
      <c r="B15" s="26">
        <f aca="true" t="shared" si="4" ref="B15:G15">SUM(B6:B14)</f>
        <v>3681</v>
      </c>
      <c r="C15" s="27">
        <f t="shared" si="4"/>
        <v>2713</v>
      </c>
      <c r="D15" s="28">
        <f t="shared" si="4"/>
        <v>0.02236452899210986</v>
      </c>
      <c r="E15" s="29">
        <f t="shared" si="4"/>
        <v>0.030120671162337343</v>
      </c>
      <c r="F15" s="26">
        <f t="shared" si="4"/>
        <v>1528497</v>
      </c>
      <c r="G15" s="30">
        <f t="shared" si="4"/>
        <v>824557</v>
      </c>
    </row>
    <row r="16" ht="13.5" thickBot="1"/>
    <row r="17" spans="1:5" ht="13.5" thickBot="1">
      <c r="A17" s="32" t="s">
        <v>13</v>
      </c>
      <c r="B17" s="32" t="s">
        <v>16</v>
      </c>
      <c r="C17" s="32" t="s">
        <v>17</v>
      </c>
      <c r="D17" s="32" t="s">
        <v>16</v>
      </c>
      <c r="E17" s="33" t="s">
        <v>17</v>
      </c>
    </row>
    <row r="18" spans="1:5" ht="12.75">
      <c r="A18" s="16" t="s">
        <v>14</v>
      </c>
      <c r="B18" s="16">
        <f>B15/9</f>
        <v>409</v>
      </c>
      <c r="C18" s="18">
        <f>C15/9</f>
        <v>301.44444444444446</v>
      </c>
      <c r="D18" s="16">
        <f>AVERAGE(B6:B14)</f>
        <v>409</v>
      </c>
      <c r="E18" s="38">
        <f>AVERAGE(C6:C14)</f>
        <v>301.44444444444446</v>
      </c>
    </row>
    <row r="19" spans="1:5" ht="12.75">
      <c r="A19" s="16" t="s">
        <v>15</v>
      </c>
      <c r="B19" s="35">
        <f>9/D15</f>
        <v>402.42296196692416</v>
      </c>
      <c r="C19" s="8">
        <f>9/E15</f>
        <v>298.7981227740214</v>
      </c>
      <c r="D19" s="35">
        <f>HARMEAN(B6:B14)</f>
        <v>402.42296196692416</v>
      </c>
      <c r="E19" s="35">
        <f>HARMEAN(C6:C14)</f>
        <v>298.7981227740214</v>
      </c>
    </row>
    <row r="20" spans="1:5" ht="13.5" thickBot="1">
      <c r="A20" s="17" t="s">
        <v>45</v>
      </c>
      <c r="B20" s="36">
        <f>SQRT(F15/9)</f>
        <v>412.10799555456333</v>
      </c>
      <c r="C20" s="14">
        <f>SQRT(G15/9)</f>
        <v>302.68373666988526</v>
      </c>
      <c r="D20" s="39" t="s">
        <v>47</v>
      </c>
      <c r="E20" s="39" t="s">
        <v>47</v>
      </c>
    </row>
    <row r="22" ht="13.5" thickBot="1"/>
    <row r="23" spans="1:3" ht="13.5" thickBot="1">
      <c r="A23" s="32" t="s">
        <v>20</v>
      </c>
      <c r="B23" s="32" t="s">
        <v>24</v>
      </c>
      <c r="C23" s="33" t="s">
        <v>25</v>
      </c>
    </row>
    <row r="24" spans="1:8" ht="12.75">
      <c r="A24" s="22" t="s">
        <v>21</v>
      </c>
      <c r="B24" s="35">
        <f>B14/$H$24*100</f>
        <v>0.5844155844155844</v>
      </c>
      <c r="C24" s="16">
        <f>B10/$H$26*100</f>
        <v>0.9199999999999999</v>
      </c>
      <c r="E24" s="37" t="s">
        <v>46</v>
      </c>
      <c r="H24">
        <v>77000</v>
      </c>
    </row>
    <row r="25" spans="1:3" ht="12.75">
      <c r="A25" s="22" t="s">
        <v>22</v>
      </c>
      <c r="B25" s="35">
        <f>C14/$H$24*100</f>
        <v>0.38181818181818183</v>
      </c>
      <c r="C25" s="35">
        <f>C10/$H$26*100</f>
        <v>0.6779999999999999</v>
      </c>
    </row>
    <row r="26" spans="1:8" ht="13.5" thickBot="1">
      <c r="A26" s="24" t="s">
        <v>23</v>
      </c>
      <c r="B26" s="36">
        <f>(B14-C14)/77000*100</f>
        <v>0.2025974025974026</v>
      </c>
      <c r="C26" s="36">
        <f>(B10-C10)/$H$26*100</f>
        <v>0.242</v>
      </c>
      <c r="E26" s="37" t="s">
        <v>48</v>
      </c>
      <c r="H26">
        <v>50000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4"/>
  <sheetViews>
    <sheetView workbookViewId="0" topLeftCell="A1">
      <selection activeCell="F19" sqref="F19"/>
    </sheetView>
  </sheetViews>
  <sheetFormatPr defaultColWidth="9.140625" defaultRowHeight="12.75"/>
  <cols>
    <col min="1" max="1" width="13.140625" style="0" customWidth="1"/>
    <col min="2" max="2" width="14.57421875" style="0" customWidth="1"/>
    <col min="3" max="6" width="10.421875" style="0" customWidth="1"/>
  </cols>
  <sheetData>
    <row r="4" spans="1:6" ht="12.75">
      <c r="A4" s="61" t="s">
        <v>53</v>
      </c>
      <c r="B4" s="61"/>
      <c r="C4" s="61"/>
      <c r="D4" s="61"/>
      <c r="E4" s="61"/>
      <c r="F4" s="61"/>
    </row>
    <row r="5" ht="13.5" thickBot="1"/>
    <row r="6" spans="1:6" ht="15" thickBot="1">
      <c r="A6" s="33" t="s">
        <v>27</v>
      </c>
      <c r="B6" s="34" t="s">
        <v>41</v>
      </c>
      <c r="C6" s="33" t="s">
        <v>26</v>
      </c>
      <c r="D6" s="34" t="s">
        <v>39</v>
      </c>
      <c r="E6" s="33" t="s">
        <v>51</v>
      </c>
      <c r="F6" s="52" t="s">
        <v>44</v>
      </c>
    </row>
    <row r="7" spans="1:6" ht="12.75">
      <c r="A7" s="50" t="s">
        <v>35</v>
      </c>
      <c r="B7" s="46">
        <v>6</v>
      </c>
      <c r="C7" s="16">
        <v>10000</v>
      </c>
      <c r="D7" s="43">
        <f>C7/B7</f>
        <v>1666.6666666666667</v>
      </c>
      <c r="E7" s="38">
        <f>B7^2*C7</f>
        <v>360000</v>
      </c>
      <c r="F7" s="2">
        <f>B7*C7</f>
        <v>60000</v>
      </c>
    </row>
    <row r="8" spans="1:6" ht="12.75">
      <c r="A8" s="51" t="s">
        <v>28</v>
      </c>
      <c r="B8" s="46">
        <v>30</v>
      </c>
      <c r="C8" s="16">
        <v>6000</v>
      </c>
      <c r="D8" s="43">
        <f aca="true" t="shared" si="0" ref="D8:D14">C8/B8</f>
        <v>200</v>
      </c>
      <c r="E8" s="38">
        <f aca="true" t="shared" si="1" ref="E8:E14">B8^2*C8</f>
        <v>5400000</v>
      </c>
      <c r="F8" s="2">
        <f aca="true" t="shared" si="2" ref="F8:F14">B8*C8</f>
        <v>180000</v>
      </c>
    </row>
    <row r="9" spans="1:6" ht="12.75">
      <c r="A9" s="50" t="s">
        <v>29</v>
      </c>
      <c r="B9" s="46">
        <v>75</v>
      </c>
      <c r="C9" s="16">
        <v>500</v>
      </c>
      <c r="D9" s="43">
        <f t="shared" si="0"/>
        <v>6.666666666666667</v>
      </c>
      <c r="E9" s="38">
        <f t="shared" si="1"/>
        <v>2812500</v>
      </c>
      <c r="F9" s="2">
        <f t="shared" si="2"/>
        <v>37500</v>
      </c>
    </row>
    <row r="10" spans="1:6" ht="12.75">
      <c r="A10" s="50" t="s">
        <v>30</v>
      </c>
      <c r="B10" s="46">
        <v>200</v>
      </c>
      <c r="C10" s="16">
        <v>400</v>
      </c>
      <c r="D10" s="43">
        <f t="shared" si="0"/>
        <v>2</v>
      </c>
      <c r="E10" s="38">
        <f t="shared" si="1"/>
        <v>16000000</v>
      </c>
      <c r="F10" s="2">
        <f t="shared" si="2"/>
        <v>80000</v>
      </c>
    </row>
    <row r="11" spans="1:6" ht="12.75">
      <c r="A11" s="50" t="s">
        <v>31</v>
      </c>
      <c r="B11" s="46">
        <v>450</v>
      </c>
      <c r="C11" s="16">
        <v>100</v>
      </c>
      <c r="D11" s="43">
        <f t="shared" si="0"/>
        <v>0.2222222222222222</v>
      </c>
      <c r="E11" s="38">
        <f t="shared" si="1"/>
        <v>20250000</v>
      </c>
      <c r="F11" s="2">
        <f t="shared" si="2"/>
        <v>45000</v>
      </c>
    </row>
    <row r="12" spans="1:6" ht="12.75">
      <c r="A12" s="50" t="s">
        <v>32</v>
      </c>
      <c r="B12" s="46">
        <v>800</v>
      </c>
      <c r="C12" s="16">
        <v>80</v>
      </c>
      <c r="D12" s="43">
        <f>C12/B12</f>
        <v>0.1</v>
      </c>
      <c r="E12" s="38">
        <f t="shared" si="1"/>
        <v>51200000</v>
      </c>
      <c r="F12" s="2">
        <f t="shared" si="2"/>
        <v>64000</v>
      </c>
    </row>
    <row r="13" spans="1:6" ht="12.75">
      <c r="A13" s="50" t="s">
        <v>33</v>
      </c>
      <c r="B13" s="46">
        <v>1500</v>
      </c>
      <c r="C13" s="16">
        <v>60</v>
      </c>
      <c r="D13" s="43">
        <f t="shared" si="0"/>
        <v>0.04</v>
      </c>
      <c r="E13" s="38">
        <f t="shared" si="1"/>
        <v>135000000</v>
      </c>
      <c r="F13" s="2">
        <f t="shared" si="2"/>
        <v>90000</v>
      </c>
    </row>
    <row r="14" spans="1:6" ht="13.5" thickBot="1">
      <c r="A14" s="50" t="s">
        <v>34</v>
      </c>
      <c r="B14" s="46">
        <v>3000</v>
      </c>
      <c r="C14" s="16">
        <v>10</v>
      </c>
      <c r="D14" s="43">
        <f t="shared" si="0"/>
        <v>0.0033333333333333335</v>
      </c>
      <c r="E14" s="38">
        <f t="shared" si="1"/>
        <v>90000000</v>
      </c>
      <c r="F14" s="2">
        <f t="shared" si="2"/>
        <v>30000</v>
      </c>
    </row>
    <row r="15" spans="1:6" ht="13.5" thickBot="1">
      <c r="A15" s="17"/>
      <c r="B15" s="3"/>
      <c r="C15" s="26">
        <f>SUM(C7:C14)</f>
        <v>17150</v>
      </c>
      <c r="D15" s="44">
        <f>SUM(D7:D14)</f>
        <v>1875.6988888888889</v>
      </c>
      <c r="E15" s="45">
        <f>SUM(E7:E14)</f>
        <v>321022500</v>
      </c>
      <c r="F15" s="30">
        <f>SUM(F7:F14)</f>
        <v>586500</v>
      </c>
    </row>
    <row r="17" ht="13.5" thickBot="1"/>
    <row r="18" spans="1:2" ht="12.75">
      <c r="A18" s="53" t="s">
        <v>43</v>
      </c>
      <c r="B18" s="19">
        <f>F15/C15</f>
        <v>34.19825072886297</v>
      </c>
    </row>
    <row r="19" spans="1:2" ht="12.75">
      <c r="A19" s="54" t="s">
        <v>36</v>
      </c>
      <c r="B19" s="20">
        <f>C15/D15</f>
        <v>9.14325860168269</v>
      </c>
    </row>
    <row r="20" spans="1:2" ht="12.75">
      <c r="A20" s="54" t="s">
        <v>37</v>
      </c>
      <c r="B20" s="20">
        <f>SQRT(E15/C15)</f>
        <v>136.8156172355098</v>
      </c>
    </row>
    <row r="21" spans="1:2" ht="12.75">
      <c r="A21" s="54" t="s">
        <v>40</v>
      </c>
      <c r="B21" s="21">
        <v>6</v>
      </c>
    </row>
    <row r="22" spans="1:2" ht="13.5" thickBot="1">
      <c r="A22" s="54" t="s">
        <v>38</v>
      </c>
      <c r="B22" s="47">
        <f>(B10+B11)/2</f>
        <v>325</v>
      </c>
    </row>
    <row r="23" spans="1:9" ht="12.75">
      <c r="A23" s="55" t="s">
        <v>42</v>
      </c>
      <c r="B23" s="48" t="s">
        <v>50</v>
      </c>
      <c r="C23" s="41"/>
      <c r="D23" s="41"/>
      <c r="E23" s="41"/>
      <c r="F23" s="41"/>
      <c r="G23" s="42"/>
      <c r="H23" s="1"/>
      <c r="I23" s="1"/>
    </row>
    <row r="24" spans="1:9" ht="13.5" thickBot="1">
      <c r="A24" s="56"/>
      <c r="B24" s="49" t="s">
        <v>49</v>
      </c>
      <c r="C24" s="3"/>
      <c r="D24" s="3"/>
      <c r="E24" s="3"/>
      <c r="F24" s="3"/>
      <c r="G24" s="4"/>
      <c r="H24" s="1"/>
      <c r="I24" s="1"/>
    </row>
  </sheetData>
  <mergeCells count="1">
    <mergeCell ref="A4:F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 GAVIRATE</dc:creator>
  <cp:keywords/>
  <dc:description/>
  <cp:lastModifiedBy>FABRIZIO MASIERI</cp:lastModifiedBy>
  <cp:lastPrinted>2000-05-02T18:13:47Z</cp:lastPrinted>
  <dcterms:created xsi:type="dcterms:W3CDTF">2000-03-08T09:04:05Z</dcterms:created>
  <dcterms:modified xsi:type="dcterms:W3CDTF">2000-05-15T11:32:57Z</dcterms:modified>
  <cp:category/>
  <cp:version/>
  <cp:contentType/>
  <cp:contentStatus/>
</cp:coreProperties>
</file>