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15" windowWidth="11355" windowHeight="9915" activeTab="0"/>
  </bookViews>
  <sheets>
    <sheet name="Serie A" sheetId="1" r:id="rId1"/>
    <sheet name="AN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<sst xmlns="http://schemas.openxmlformats.org/spreadsheetml/2006/main" count="191" uniqueCount="155">
  <si>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</si>
  <si>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</si>
  <si>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</si>
  <si>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</si>
  <si>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</si>
  <si>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</si>
  <si>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</si>
  <si>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</si>
  <si>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</si>
  <si>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</si>
  <si>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</si>
  <si>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</si>
  <si>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</si>
  <si>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15°</t>
  </si>
  <si>
    <t>KALAC</t>
  </si>
  <si>
    <t>MODESTO</t>
  </si>
  <si>
    <t>MATERAZZI</t>
  </si>
  <si>
    <t>BUSCE'</t>
  </si>
  <si>
    <t>CAFU</t>
  </si>
  <si>
    <t>FRANCESCHINI</t>
  </si>
  <si>
    <t>CORINI</t>
  </si>
  <si>
    <t>DONI</t>
  </si>
  <si>
    <t>BAIOCCO</t>
  </si>
  <si>
    <t>SUAZO</t>
  </si>
  <si>
    <t>ZAMPAGNA</t>
  </si>
  <si>
    <t>BERTI</t>
  </si>
  <si>
    <t>CALDERONI</t>
  </si>
  <si>
    <t>PISANO</t>
  </si>
  <si>
    <t>FALCONE</t>
  </si>
  <si>
    <t>BRIGHI</t>
  </si>
  <si>
    <t>AMERINI</t>
  </si>
  <si>
    <t>QUAGLIARELLA</t>
  </si>
  <si>
    <t>DI NATALE</t>
  </si>
  <si>
    <t>PELIZZOLI</t>
  </si>
  <si>
    <t>SAMUEL</t>
  </si>
  <si>
    <t>CHIVU</t>
  </si>
  <si>
    <t>MEXES</t>
  </si>
  <si>
    <t>ZACCARDO</t>
  </si>
  <si>
    <t>TOTTI</t>
  </si>
  <si>
    <t>TADDEI</t>
  </si>
  <si>
    <t>DE ROSSI</t>
  </si>
  <si>
    <t>OLIVERA</t>
  </si>
  <si>
    <t>BIANCHI</t>
  </si>
  <si>
    <t>FLACHI</t>
  </si>
  <si>
    <t>BALLI</t>
  </si>
  <si>
    <t>PAGLIUCA</t>
  </si>
  <si>
    <t>PASQUAL</t>
  </si>
  <si>
    <t>ZORO</t>
  </si>
  <si>
    <t>SEMIOLI</t>
  </si>
  <si>
    <t>MESTO</t>
  </si>
  <si>
    <t>FERREIRA PINTO</t>
  </si>
  <si>
    <t>STELLONE</t>
  </si>
  <si>
    <t>FORTIN</t>
  </si>
  <si>
    <t>BARZAGLI</t>
  </si>
  <si>
    <t>ZAURI</t>
  </si>
  <si>
    <t>ZAPATA</t>
  </si>
  <si>
    <t>ADRIANO</t>
  </si>
  <si>
    <t>BROCCHI</t>
  </si>
  <si>
    <t>SIMPLICIO</t>
  </si>
  <si>
    <t>ALMIRON</t>
  </si>
  <si>
    <t>MUDINGAY</t>
  </si>
  <si>
    <t>ROCCHI</t>
  </si>
  <si>
    <t>PANDEV</t>
  </si>
  <si>
    <t>FREY</t>
  </si>
  <si>
    <t>STORARI</t>
  </si>
  <si>
    <t>FALSINI</t>
  </si>
  <si>
    <t>PACI</t>
  </si>
  <si>
    <t>LIVERANI</t>
  </si>
  <si>
    <t>PIZARRO</t>
  </si>
  <si>
    <t>MAKINWA</t>
  </si>
  <si>
    <t>INZAGHI F.</t>
  </si>
  <si>
    <t>AGLIARDI</t>
  </si>
  <si>
    <t>ODDO</t>
  </si>
  <si>
    <t>PARISI</t>
  </si>
  <si>
    <t>COMOTTO</t>
  </si>
  <si>
    <t>LUCARELLI</t>
  </si>
  <si>
    <t>DEL VECCHIO</t>
  </si>
  <si>
    <t>MANCINI</t>
  </si>
  <si>
    <t>BRESCIANO</t>
  </si>
  <si>
    <t>CAPONE</t>
  </si>
  <si>
    <t>OBINNA</t>
  </si>
  <si>
    <t>AMORUSO</t>
  </si>
  <si>
    <t>FONTANA</t>
  </si>
  <si>
    <t>SICIGNANO</t>
  </si>
  <si>
    <t>DAINELLI</t>
  </si>
  <si>
    <t>LEON</t>
  </si>
  <si>
    <t>CONTI</t>
  </si>
  <si>
    <t>DI MICHELE</t>
  </si>
  <si>
    <t>IBRAHIMOVIC</t>
  </si>
  <si>
    <t>ZENONI D.</t>
  </si>
  <si>
    <t>GROSSO</t>
  </si>
  <si>
    <t>PANUCCI</t>
  </si>
  <si>
    <t>CARROZZIERI</t>
  </si>
  <si>
    <t>UJIFALUSI</t>
  </si>
  <si>
    <t>ESPOSITO</t>
  </si>
  <si>
    <t>PERROTTA</t>
  </si>
  <si>
    <t>MAURI</t>
  </si>
  <si>
    <t>VOLPI</t>
  </si>
  <si>
    <t>TONI</t>
  </si>
  <si>
    <t>IAQUINTA</t>
  </si>
  <si>
    <t>CURCI</t>
  </si>
  <si>
    <t>ABBIATI</t>
  </si>
  <si>
    <t>GALANTE</t>
  </si>
  <si>
    <t>MOLINARO</t>
  </si>
  <si>
    <t>GUANA</t>
  </si>
  <si>
    <t>MUTARELLI</t>
  </si>
  <si>
    <t>FOTI</t>
  </si>
  <si>
    <t>ROSINA</t>
  </si>
  <si>
    <t>J. CESAR</t>
  </si>
  <si>
    <t>MALDINI</t>
  </si>
  <si>
    <t>KALADZE</t>
  </si>
  <si>
    <t>BELLINI</t>
  </si>
  <si>
    <t>NATALI</t>
  </si>
  <si>
    <t>SEEDORF</t>
  </si>
  <si>
    <t>CAMBIASSO</t>
  </si>
  <si>
    <t>AMAURI</t>
  </si>
  <si>
    <t>GILARDINO</t>
  </si>
  <si>
    <t>TOLDO</t>
  </si>
  <si>
    <t>BUCCI</t>
  </si>
  <si>
    <t>ZANETTI</t>
  </si>
  <si>
    <t>ZENONI C.</t>
  </si>
  <si>
    <t>VANNUCCHI</t>
  </si>
  <si>
    <t>LEDESMA</t>
  </si>
  <si>
    <t>MUTU</t>
  </si>
  <si>
    <t>SPINESI</t>
  </si>
  <si>
    <t>GOURCUFF</t>
  </si>
  <si>
    <t>JANKULOVSKY</t>
  </si>
  <si>
    <t>ATALANTA</t>
  </si>
  <si>
    <t>MESSINA</t>
  </si>
  <si>
    <t>CAGLIARI</t>
  </si>
  <si>
    <t>PARMA</t>
  </si>
  <si>
    <t>CATANIA</t>
  </si>
  <si>
    <t>UDINESE</t>
  </si>
  <si>
    <t>CHIEVO</t>
  </si>
  <si>
    <t>FIORENTINA</t>
  </si>
  <si>
    <t>EMPOLI</t>
  </si>
  <si>
    <t>INTER</t>
  </si>
  <si>
    <t>LAZIO</t>
  </si>
  <si>
    <t>ROMA</t>
  </si>
  <si>
    <t>MILAN</t>
  </si>
  <si>
    <t>TORINO</t>
  </si>
  <si>
    <t>PALERMO</t>
  </si>
  <si>
    <t>LIVORNO</t>
  </si>
  <si>
    <t>REGGINA</t>
  </si>
  <si>
    <t>ASCOLI</t>
  </si>
  <si>
    <t>SAMPDORIA</t>
  </si>
  <si>
    <t>SIENA</t>
  </si>
  <si>
    <t>sv</t>
  </si>
  <si>
    <t>Simplicio - Amauri - Simplicio</t>
  </si>
  <si>
    <t>Lucarelli - Amoruso - Pecorari</t>
  </si>
  <si>
    <t>Spinesi</t>
  </si>
  <si>
    <t>Mutu</t>
  </si>
  <si>
    <t>Crespo - Ibrahimovic - Samuel</t>
  </si>
  <si>
    <t>Ledesma - Oddo ® - Mutarelli</t>
  </si>
  <si>
    <t>Bombardini - Ferreira Pinto - Doni - Cordova - Di Napoli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</si>
</sst>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7" fillId="11" borderId="33" xfId="0" applyFont="1" applyFill="1" applyBorder="1" applyAlignment="1">
      <alignment horizontal="center"/>
    </xf>
    <xf numFmtId="0" fontId="15" fillId="12" borderId="34" xfId="0" applyFont="1" applyFill="1" applyBorder="1" applyAlignment="1">
      <alignment horizontal="center"/>
    </xf>
    <xf numFmtId="0" fontId="18" fillId="12" borderId="35" xfId="0" applyFont="1" applyFill="1" applyBorder="1" applyAlignment="1">
      <alignment/>
    </xf>
    <xf numFmtId="0" fontId="18" fillId="12" borderId="36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3" borderId="33" xfId="0" applyFont="1" applyFill="1" applyBorder="1" applyAlignment="1">
      <alignment horizontal="center"/>
    </xf>
    <xf numFmtId="0" fontId="25" fillId="12" borderId="34" xfId="0" applyFont="1" applyFill="1" applyBorder="1" applyAlignment="1">
      <alignment horizontal="center"/>
    </xf>
    <xf numFmtId="0" fontId="27" fillId="12" borderId="35" xfId="0" applyFont="1" applyFill="1" applyBorder="1" applyAlignment="1">
      <alignment/>
    </xf>
    <xf numFmtId="0" fontId="27" fillId="12" borderId="36" xfId="0" applyFont="1" applyFill="1" applyBorder="1" applyAlignment="1">
      <alignment/>
    </xf>
    <xf numFmtId="0" fontId="17" fillId="5" borderId="33" xfId="0" applyFont="1" applyFill="1" applyBorder="1" applyAlignment="1">
      <alignment horizontal="center"/>
    </xf>
    <xf numFmtId="0" fontId="15" fillId="14" borderId="34" xfId="0" applyFont="1" applyFill="1" applyBorder="1" applyAlignment="1">
      <alignment horizontal="center"/>
    </xf>
    <xf numFmtId="0" fontId="18" fillId="14" borderId="35" xfId="0" applyFont="1" applyFill="1" applyBorder="1" applyAlignment="1">
      <alignment/>
    </xf>
    <xf numFmtId="0" fontId="18" fillId="14" borderId="3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BUSCE'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RIGANO'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PELLE'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 C.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PIA'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KAKA'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 D.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59" t="s">
        <v>13</v>
      </c>
      <c r="B1" s="59"/>
      <c r="C1" s="59"/>
      <c r="E1" s="9"/>
      <c r="F1" s="9"/>
      <c r="G1" s="9"/>
    </row>
    <row r="2" spans="1:7" ht="18">
      <c r="A2" s="49" t="s">
        <v>127</v>
      </c>
      <c r="B2" s="48">
        <v>3</v>
      </c>
      <c r="C2" s="57" t="s">
        <v>154</v>
      </c>
      <c r="D2" s="9"/>
      <c r="E2" s="9"/>
      <c r="F2" s="9"/>
      <c r="G2" s="9"/>
    </row>
    <row r="3" spans="1:7" ht="18">
      <c r="A3" s="49" t="s">
        <v>128</v>
      </c>
      <c r="B3" s="48">
        <v>2</v>
      </c>
      <c r="C3" s="58"/>
      <c r="D3" s="9"/>
      <c r="E3" s="9"/>
      <c r="F3" s="9"/>
      <c r="G3" s="9"/>
    </row>
    <row r="4" spans="1:7" ht="18">
      <c r="A4" s="47" t="s">
        <v>129</v>
      </c>
      <c r="B4" s="13">
        <v>0</v>
      </c>
      <c r="C4" s="60"/>
      <c r="D4" s="9"/>
      <c r="E4" s="9"/>
      <c r="F4" s="9"/>
      <c r="G4" s="9"/>
    </row>
    <row r="5" spans="1:7" ht="18">
      <c r="A5" s="47" t="s">
        <v>130</v>
      </c>
      <c r="B5" s="13">
        <v>0</v>
      </c>
      <c r="C5" s="61"/>
      <c r="D5" s="9"/>
      <c r="E5" s="9"/>
      <c r="F5" s="9"/>
      <c r="G5" s="9"/>
    </row>
    <row r="6" spans="1:7" ht="18">
      <c r="A6" s="49" t="s">
        <v>131</v>
      </c>
      <c r="B6" s="48">
        <v>1</v>
      </c>
      <c r="C6" s="57" t="s">
        <v>150</v>
      </c>
      <c r="D6" s="9"/>
      <c r="E6" s="9"/>
      <c r="F6" s="9"/>
      <c r="G6" s="9"/>
    </row>
    <row r="7" spans="1:7" ht="18">
      <c r="A7" s="49" t="s">
        <v>132</v>
      </c>
      <c r="B7" s="48">
        <v>0</v>
      </c>
      <c r="C7" s="58"/>
      <c r="D7" s="9"/>
      <c r="E7" s="9"/>
      <c r="F7" s="9"/>
      <c r="G7" s="9"/>
    </row>
    <row r="8" spans="1:7" ht="18">
      <c r="A8" s="47" t="s">
        <v>133</v>
      </c>
      <c r="B8" s="13">
        <v>0</v>
      </c>
      <c r="C8" s="60" t="s">
        <v>151</v>
      </c>
      <c r="D8" s="9"/>
      <c r="E8" s="9"/>
      <c r="F8" s="9"/>
      <c r="G8" s="9"/>
    </row>
    <row r="9" spans="1:7" ht="18">
      <c r="A9" s="47" t="s">
        <v>134</v>
      </c>
      <c r="B9" s="13">
        <v>1</v>
      </c>
      <c r="C9" s="61"/>
      <c r="D9" s="9"/>
      <c r="E9" s="9"/>
      <c r="F9" s="9"/>
      <c r="G9" s="9"/>
    </row>
    <row r="10" spans="1:7" ht="18">
      <c r="A10" s="49" t="s">
        <v>135</v>
      </c>
      <c r="B10" s="48">
        <v>0</v>
      </c>
      <c r="C10" s="57" t="s">
        <v>152</v>
      </c>
      <c r="D10" s="9"/>
      <c r="E10" s="9"/>
      <c r="F10" s="9"/>
      <c r="G10" s="9"/>
    </row>
    <row r="11" spans="1:7" ht="18">
      <c r="A11" s="49" t="s">
        <v>136</v>
      </c>
      <c r="B11" s="48">
        <v>3</v>
      </c>
      <c r="C11" s="58"/>
      <c r="D11" s="9"/>
      <c r="E11" s="9"/>
      <c r="F11" s="9"/>
      <c r="G11" s="9"/>
    </row>
    <row r="12" spans="1:7" ht="18">
      <c r="A12" s="47" t="s">
        <v>137</v>
      </c>
      <c r="B12" s="13">
        <v>3</v>
      </c>
      <c r="C12" s="60" t="s">
        <v>153</v>
      </c>
      <c r="D12" s="9"/>
      <c r="E12" s="9"/>
      <c r="F12" s="9"/>
      <c r="G12" s="9"/>
    </row>
    <row r="13" spans="1:7" ht="18">
      <c r="A13" s="47" t="s">
        <v>138</v>
      </c>
      <c r="B13" s="13">
        <v>0</v>
      </c>
      <c r="C13" s="61"/>
      <c r="D13" s="9"/>
      <c r="E13" s="9"/>
      <c r="F13" s="9"/>
      <c r="G13" s="9"/>
    </row>
    <row r="14" spans="1:7" ht="18">
      <c r="A14" s="49" t="s">
        <v>139</v>
      </c>
      <c r="B14" s="48">
        <v>0</v>
      </c>
      <c r="C14" s="57"/>
      <c r="D14" s="9"/>
      <c r="E14" s="9"/>
      <c r="F14" s="9"/>
      <c r="G14" s="9"/>
    </row>
    <row r="15" spans="1:7" ht="18">
      <c r="A15" s="49" t="s">
        <v>140</v>
      </c>
      <c r="B15" s="48">
        <v>0</v>
      </c>
      <c r="C15" s="58"/>
      <c r="D15" s="9"/>
      <c r="E15" s="9"/>
      <c r="F15" s="9"/>
      <c r="G15" s="9"/>
    </row>
    <row r="16" spans="1:18" ht="18" customHeight="1">
      <c r="A16" s="47" t="s">
        <v>141</v>
      </c>
      <c r="B16" s="13">
        <v>3</v>
      </c>
      <c r="C16" s="60" t="s">
        <v>148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0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143</v>
      </c>
      <c r="B18" s="48">
        <v>2</v>
      </c>
      <c r="C18" s="57" t="s">
        <v>149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144</v>
      </c>
      <c r="B19" s="48">
        <v>1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145</v>
      </c>
      <c r="B20" s="13">
        <v>0</v>
      </c>
      <c r="C20" s="6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146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15°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87" t="s">
        <v>8</v>
      </c>
      <c r="B3" s="87"/>
      <c r="C3" s="87"/>
      <c r="D3" s="87"/>
      <c r="E3" s="87"/>
      <c r="F3" s="39">
        <f>N63</f>
        <v>1</v>
      </c>
      <c r="G3" s="37">
        <f>P63</f>
        <v>0</v>
      </c>
      <c r="H3" s="88" t="s">
        <v>5</v>
      </c>
      <c r="I3" s="89"/>
      <c r="J3" s="89"/>
      <c r="K3" s="89"/>
      <c r="L3" s="9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2" t="s">
        <v>2</v>
      </c>
      <c r="J4" s="85" t="s">
        <v>6</v>
      </c>
      <c r="K4" s="86"/>
      <c r="L4" s="8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</v>
      </c>
      <c r="D5" s="20"/>
      <c r="E5" s="20"/>
      <c r="F5" s="62"/>
      <c r="G5" s="63"/>
      <c r="H5" s="27">
        <v>1</v>
      </c>
      <c r="I5" s="30" t="s">
        <v>33</v>
      </c>
      <c r="J5" s="13">
        <v>6</v>
      </c>
      <c r="K5" s="20">
        <v>-1</v>
      </c>
      <c r="L5" s="20"/>
      <c r="M5" s="10"/>
      <c r="N5" s="17"/>
      <c r="O5" s="92"/>
      <c r="P5" s="92"/>
      <c r="Q5" s="92"/>
      <c r="R5" s="9"/>
      <c r="S5" s="9"/>
      <c r="T5" t="str">
        <f>LOOKUP(B5,'[1]Andrea'!$A$5:$A$40)</f>
        <v>KALAC</v>
      </c>
      <c r="U5">
        <f>IF(T5=B5,1,0)</f>
        <v>1</v>
      </c>
      <c r="W5" t="str">
        <f>LOOKUP(I5,'[1]Fabio'!$A$5:$A$40)</f>
        <v>PELIZZOLI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5.5</v>
      </c>
      <c r="D6" s="20"/>
      <c r="E6" s="20"/>
      <c r="F6" s="64"/>
      <c r="G6" s="65"/>
      <c r="H6" s="27">
        <v>2</v>
      </c>
      <c r="I6" s="30" t="s">
        <v>34</v>
      </c>
      <c r="J6" s="13">
        <v>6.5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MODESTO</v>
      </c>
      <c r="U6">
        <f aca="true" t="shared" si="1" ref="U6:U24">IF(T6=B6,1,0)</f>
        <v>1</v>
      </c>
      <c r="W6" t="str">
        <f>LOOKUP(I6,'[1]Fabio'!$C$5:$C$40)</f>
        <v>SAMUEL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64"/>
      <c r="G7" s="65"/>
      <c r="H7" s="28">
        <v>3</v>
      </c>
      <c r="I7" s="26" t="s">
        <v>35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MATERAZZI</v>
      </c>
      <c r="U7">
        <f t="shared" si="1"/>
        <v>1</v>
      </c>
      <c r="W7" t="str">
        <f>LOOKUP(I7,'[1]Fabio'!$C$5:$C$40)</f>
        <v>CHIVU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5.5</v>
      </c>
      <c r="D8" s="20"/>
      <c r="E8" s="20"/>
      <c r="F8" s="64"/>
      <c r="G8" s="65"/>
      <c r="H8" s="28">
        <v>4</v>
      </c>
      <c r="I8" s="26" t="s">
        <v>36</v>
      </c>
      <c r="J8" s="13">
        <v>4.5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LOOKUP(B8,'[1]Andrea'!$C$5:$C$40)</f>
        <v>BUSCE'</v>
      </c>
      <c r="U8">
        <f t="shared" si="1"/>
        <v>1</v>
      </c>
      <c r="W8" t="str">
        <f>LOOKUP(I8,'[1]Fabio'!$C$5:$C$40)</f>
        <v>MEXES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</v>
      </c>
      <c r="D9" s="20"/>
      <c r="E9" s="20"/>
      <c r="F9" s="64"/>
      <c r="G9" s="65"/>
      <c r="H9" s="28">
        <v>5</v>
      </c>
      <c r="I9" s="26" t="s">
        <v>37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CAFU</v>
      </c>
      <c r="U9">
        <f t="shared" si="1"/>
        <v>1</v>
      </c>
      <c r="W9" t="str">
        <f>LOOKUP(I9,'[1]Fabio'!$C$5:$C$40)</f>
        <v>ZACCARDO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5.5</v>
      </c>
      <c r="D10" s="20"/>
      <c r="E10" s="20"/>
      <c r="F10" s="64"/>
      <c r="G10" s="65"/>
      <c r="H10" s="28">
        <v>6</v>
      </c>
      <c r="I10" s="26" t="s">
        <v>38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FRANCESCHINI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20</v>
      </c>
      <c r="C11" s="13">
        <v>7</v>
      </c>
      <c r="D11" s="20"/>
      <c r="E11" s="20"/>
      <c r="F11" s="66"/>
      <c r="G11" s="67"/>
      <c r="H11" s="28">
        <v>7</v>
      </c>
      <c r="I11" s="26" t="s">
        <v>39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CORINI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7</v>
      </c>
      <c r="D12" s="20">
        <v>1</v>
      </c>
      <c r="E12" s="20"/>
      <c r="F12" s="38">
        <f>E70</f>
        <v>67</v>
      </c>
      <c r="G12" s="36">
        <f>L70</f>
        <v>61.5</v>
      </c>
      <c r="H12" s="19">
        <v>8</v>
      </c>
      <c r="I12" s="26" t="s">
        <v>40</v>
      </c>
      <c r="J12" s="13">
        <v>5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LOOKUP(B12,'[1]Andrea'!$E$5:$E$40)</f>
        <v>DONI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6.5</v>
      </c>
      <c r="D13" s="20"/>
      <c r="E13" s="20"/>
      <c r="F13" s="75" t="s">
        <v>3</v>
      </c>
      <c r="G13" s="75"/>
      <c r="H13" s="19">
        <v>9</v>
      </c>
      <c r="I13" s="26" t="s">
        <v>41</v>
      </c>
      <c r="J13" s="13">
        <v>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LOOKUP(B13,'[1]Andrea'!$E$5:$E$40)</f>
        <v>BAIOCCO</v>
      </c>
      <c r="U13">
        <f t="shared" si="1"/>
        <v>1</v>
      </c>
      <c r="W13" t="str">
        <f>LOOKUP(I13,'[1]Fabio'!$E$5:$E$40)</f>
        <v>OLIVERA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6.5</v>
      </c>
      <c r="D14" s="20"/>
      <c r="E14" s="20"/>
      <c r="F14" s="76"/>
      <c r="G14" s="77"/>
      <c r="H14" s="28">
        <v>10</v>
      </c>
      <c r="I14" s="26" t="s">
        <v>42</v>
      </c>
      <c r="J14" s="13">
        <v>6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LOOKUP(B14,'[1]Andrea'!$I$5:$I$40)</f>
        <v>SUAZO</v>
      </c>
      <c r="U14">
        <f t="shared" si="1"/>
        <v>1</v>
      </c>
      <c r="W14" t="str">
        <f>LOOKUP(I14,'[1]Fabio'!$I$5:$I$40)</f>
        <v>BIANCHI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5.5</v>
      </c>
      <c r="D15" s="21"/>
      <c r="E15" s="21"/>
      <c r="F15" s="78"/>
      <c r="G15" s="79"/>
      <c r="H15" s="28">
        <v>11</v>
      </c>
      <c r="I15" s="29" t="s">
        <v>43</v>
      </c>
      <c r="J15" s="14">
        <v>6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LOOKUP(B15,'[1]Andrea'!$I$5:$I$40)</f>
        <v>ZAMPAGNA</v>
      </c>
      <c r="U15">
        <f t="shared" si="1"/>
        <v>1</v>
      </c>
      <c r="W15" t="str">
        <f>LOOKUP(I15,'[1]Fabio'!$I$5:$I$40)</f>
        <v>FLACHI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</v>
      </c>
      <c r="D17" s="22"/>
      <c r="E17" s="22"/>
      <c r="F17" s="78"/>
      <c r="G17" s="79"/>
      <c r="H17" s="28">
        <v>12</v>
      </c>
      <c r="I17" s="25" t="s">
        <v>44</v>
      </c>
      <c r="J17" s="15">
        <v>6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BERTI</v>
      </c>
      <c r="U17">
        <f t="shared" si="1"/>
        <v>1</v>
      </c>
      <c r="W17" t="str">
        <f>LOOKUP(I17,'[1]Fabio'!$A$5:$A$40)</f>
        <v>BALLI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5.5</v>
      </c>
      <c r="D18" s="20">
        <v>-2</v>
      </c>
      <c r="E18" s="20"/>
      <c r="F18" s="78"/>
      <c r="G18" s="79"/>
      <c r="H18" s="28">
        <v>13</v>
      </c>
      <c r="I18" s="26" t="s">
        <v>45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CALDERONI</v>
      </c>
      <c r="U18">
        <f t="shared" si="1"/>
        <v>1</v>
      </c>
      <c r="W18" t="str">
        <f>LOOKUP(I18,'[1]Fabio'!$A$5:$A$40)</f>
        <v>PAGLIUCA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6.5</v>
      </c>
      <c r="D19" s="20"/>
      <c r="E19" s="20"/>
      <c r="F19" s="78"/>
      <c r="G19" s="79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PISANO</v>
      </c>
      <c r="U19">
        <f t="shared" si="1"/>
        <v>1</v>
      </c>
      <c r="W19" t="str">
        <f>LOOKUP(I19,'[1]Fabio'!$C$5:$C$40)</f>
        <v>PASQUAL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7</v>
      </c>
      <c r="D20" s="20"/>
      <c r="E20" s="20"/>
      <c r="F20" s="78"/>
      <c r="G20" s="79"/>
      <c r="H20" s="28">
        <v>15</v>
      </c>
      <c r="I20" s="26" t="s">
        <v>47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FALCONE</v>
      </c>
      <c r="U20">
        <f t="shared" si="1"/>
        <v>1</v>
      </c>
      <c r="W20" t="str">
        <f>LOOKUP(I20,'[1]Fabio'!$C$5:$C$40)</f>
        <v>ZORO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 t="s">
        <v>147</v>
      </c>
      <c r="D21" s="20"/>
      <c r="E21" s="20"/>
      <c r="F21" s="78"/>
      <c r="G21" s="79"/>
      <c r="H21" s="16">
        <v>16</v>
      </c>
      <c r="I21" s="26" t="s">
        <v>48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BRIGHI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5.5</v>
      </c>
      <c r="D22" s="20"/>
      <c r="E22" s="20"/>
      <c r="F22" s="78"/>
      <c r="G22" s="79"/>
      <c r="H22" s="28">
        <v>17</v>
      </c>
      <c r="I22" s="26" t="s">
        <v>49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AMERINI</v>
      </c>
      <c r="U22">
        <f t="shared" si="1"/>
        <v>1</v>
      </c>
      <c r="W22" t="str">
        <f>LOOKUP(I22,'[1]Fabio'!$E$5:$E$40)</f>
        <v>MESTO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6</v>
      </c>
      <c r="D23" s="20"/>
      <c r="E23" s="20"/>
      <c r="F23" s="78"/>
      <c r="G23" s="79"/>
      <c r="H23" s="40">
        <v>18</v>
      </c>
      <c r="I23" s="26" t="s">
        <v>50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QUAGLIARELLA</v>
      </c>
      <c r="U23">
        <f t="shared" si="1"/>
        <v>1</v>
      </c>
      <c r="W23" t="str">
        <f>LOOKUP(I23,'[1]Fabio'!$I$5:$I$40)</f>
        <v>FERREIRA PINTO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6.5</v>
      </c>
      <c r="D24" s="20"/>
      <c r="E24" s="20"/>
      <c r="F24" s="80"/>
      <c r="G24" s="81"/>
      <c r="H24" s="41">
        <v>19</v>
      </c>
      <c r="I24" s="26" t="s">
        <v>51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DI NATALE</v>
      </c>
      <c r="U24">
        <f t="shared" si="1"/>
        <v>1</v>
      </c>
      <c r="W24" t="str">
        <f>LOOKUP(I24,'[1]Fabio'!$I$5:$I$40)</f>
        <v>STELLONE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DI CANIO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BRIENZA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LOOKUP(B12,'[1]Andrea'!$G$5:$G$40)</f>
        <v>DI CANIO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e">
        <f>LOOKUP(B13,'[1]Andrea'!$G$5:$G$40)</f>
        <v>#N/A</v>
      </c>
      <c r="U29" t="e">
        <f t="shared" si="3"/>
        <v>#N/A</v>
      </c>
      <c r="W29" t="str">
        <f>LOOKUP(I13,'[1]Fabio'!$G$5:$G$40)</f>
        <v>MORFEO</v>
      </c>
      <c r="X29">
        <f t="shared" si="4"/>
        <v>0</v>
      </c>
    </row>
    <row r="30" spans="7:24" ht="12.75">
      <c r="G30" s="1"/>
      <c r="T30" t="str">
        <f>LOOKUP(B14,'[1]Andrea'!$G$5:$G$40)</f>
        <v>MILLESI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MILLESI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LOOKUP(B21,'[1]Andrea'!$G$5:$G$40)</f>
        <v>BRIENZA</v>
      </c>
      <c r="U32">
        <f>IF(T32=B21,1,0)</f>
        <v>0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e">
        <f>LOOKUP(B22,'[1]Andrea'!$G$5:$G$40)</f>
        <v>#N/A</v>
      </c>
      <c r="U33" t="e">
        <f>IF(T33=B22,1,0)</f>
        <v>#N/A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LOOKUP(B23,'[1]Andrea'!$G$5:$G$40)</f>
        <v>MILLESI</v>
      </c>
      <c r="U34">
        <f>IF(T34=B23,1,0)</f>
        <v>0</v>
      </c>
      <c r="W34" t="str">
        <f>LOOKUP(I23,'[1]Fabio'!$G$5:$G$40)</f>
        <v>DEFENDI</v>
      </c>
      <c r="X34">
        <f>IF(W34=I23,1,0)</f>
        <v>0</v>
      </c>
    </row>
    <row r="35" spans="7:24" ht="12.75">
      <c r="G35" s="1"/>
      <c r="T35" t="str">
        <f>LOOKUP(B24,'[1]Andrea'!$G$5:$G$40)</f>
        <v>DI CANIO</v>
      </c>
      <c r="U35">
        <f>IF(T35=B24,1,0)</f>
        <v>0</v>
      </c>
      <c r="W35" t="str">
        <f>LOOKUP(I24,'[1]Fabio'!$G$5:$G$40)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7.5</v>
      </c>
      <c r="I52" s="2"/>
      <c r="J52" s="2">
        <f aca="true" t="shared" si="9" ref="J52:J61">IF(H52="sv",0,H52)</f>
        <v>7.5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22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4.5</v>
      </c>
      <c r="I54" s="2"/>
      <c r="J54" s="2">
        <f t="shared" si="9"/>
        <v>4.5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21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</v>
      </c>
      <c r="I58" s="2"/>
      <c r="J58" s="2">
        <f t="shared" si="9"/>
        <v>5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2.5</v>
      </c>
      <c r="O59" s="8"/>
      <c r="P59" s="2">
        <f>L70-64.5</f>
        <v>-3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0.8333333333333334</v>
      </c>
      <c r="O60" s="8"/>
      <c r="P60" s="2">
        <f>IF(P59&lt;0,0,P59/3)</f>
        <v>0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1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1</v>
      </c>
      <c r="O62" s="8"/>
      <c r="P62" s="12">
        <f>IF(P59=-64.5," ",P61)</f>
        <v>0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3</v>
      </c>
      <c r="I63" s="2"/>
      <c r="J63" s="4">
        <f>IF(H63="sv",J64,H63)</f>
        <v>3</v>
      </c>
      <c r="K63" s="5"/>
      <c r="L63" s="2"/>
      <c r="N63" s="12">
        <f>IF(E70=0,"",N62)</f>
        <v>1</v>
      </c>
      <c r="O63" s="8"/>
      <c r="P63" s="12">
        <f>IF(L70=0,"",P62)</f>
        <v>0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13.5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7</v>
      </c>
      <c r="B66" s="2"/>
      <c r="C66" s="2">
        <f>IF(A66="sv",0,A66)</f>
        <v>7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 t="str">
        <f t="shared" si="5"/>
        <v>sv</v>
      </c>
      <c r="B67" s="2"/>
      <c r="C67" s="4">
        <f>IF(A67="sv",C68,A67)</f>
        <v>5.5</v>
      </c>
      <c r="D67" s="4">
        <f>SUM(A67:A68)</f>
        <v>5.5</v>
      </c>
      <c r="E67" s="6">
        <f>IF(E52=4,E53,E54)</f>
        <v>22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23.5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27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21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12.5</v>
      </c>
      <c r="E69" s="6">
        <f>IF(E60=2,E61,E62)</f>
        <v>12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13.5</v>
      </c>
      <c r="L69" s="6">
        <f>IF(L60=2,L61,L62)</f>
        <v>12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67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61.5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15°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3</v>
      </c>
      <c r="G3" s="37">
        <f>P63</f>
        <v>2</v>
      </c>
      <c r="H3" s="99" t="s">
        <v>11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6</v>
      </c>
      <c r="D5" s="20"/>
      <c r="E5" s="20"/>
      <c r="F5" s="62"/>
      <c r="G5" s="63"/>
      <c r="H5" s="27">
        <v>1</v>
      </c>
      <c r="I5" s="30" t="s">
        <v>71</v>
      </c>
      <c r="J5" s="13" t="s">
        <v>147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LOOKUP(B5,'[1]Davide'!$A$5:$A$40)</f>
        <v>FORTIN</v>
      </c>
      <c r="U5">
        <f>IF(T5=B5,1,0)</f>
        <v>1</v>
      </c>
      <c r="W5" t="str">
        <f>LOOKUP(I5,'[1]Mirko'!$A$5:$A$40)</f>
        <v>AGLIARDI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7</v>
      </c>
      <c r="D6" s="20"/>
      <c r="E6" s="20"/>
      <c r="F6" s="64"/>
      <c r="G6" s="65"/>
      <c r="H6" s="27">
        <v>2</v>
      </c>
      <c r="I6" s="30" t="s">
        <v>72</v>
      </c>
      <c r="J6" s="13">
        <v>7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BARZAGLI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6.5</v>
      </c>
      <c r="D7" s="20"/>
      <c r="E7" s="20"/>
      <c r="F7" s="64"/>
      <c r="G7" s="65"/>
      <c r="H7" s="28">
        <v>3</v>
      </c>
      <c r="I7" s="26" t="s">
        <v>73</v>
      </c>
      <c r="J7" s="13">
        <v>4.5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ZAURI</v>
      </c>
      <c r="U7">
        <f t="shared" si="1"/>
        <v>1</v>
      </c>
      <c r="W7" t="str">
        <f>LOOKUP(I7,'[1]Mirko'!$C$5:$C$40)</f>
        <v>PARISI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64"/>
      <c r="G8" s="65"/>
      <c r="H8" s="28">
        <v>4</v>
      </c>
      <c r="I8" s="26" t="s">
        <v>74</v>
      </c>
      <c r="J8" s="13">
        <v>6.5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LOOKUP(B8,'[1]Davide'!$C$5:$C$40)</f>
        <v>ZAPATA</v>
      </c>
      <c r="U8">
        <f t="shared" si="1"/>
        <v>1</v>
      </c>
      <c r="W8" t="str">
        <f>LOOKUP(I8,'[1]Mirko'!$C$5:$C$40)</f>
        <v>COMOTTO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</v>
      </c>
      <c r="D9" s="20"/>
      <c r="E9" s="20"/>
      <c r="F9" s="64"/>
      <c r="G9" s="65"/>
      <c r="H9" s="28">
        <v>5</v>
      </c>
      <c r="I9" s="26" t="s">
        <v>75</v>
      </c>
      <c r="J9" s="13">
        <v>6.5</v>
      </c>
      <c r="K9" s="20">
        <v>1</v>
      </c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ADRIANO</v>
      </c>
      <c r="U9">
        <f t="shared" si="1"/>
        <v>1</v>
      </c>
      <c r="W9" t="str">
        <f>LOOKUP(I9,'[1]Mirko'!$C$5:$C$40)</f>
        <v>LUCARELLI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5.5</v>
      </c>
      <c r="D10" s="20"/>
      <c r="E10" s="20"/>
      <c r="F10" s="64"/>
      <c r="G10" s="65"/>
      <c r="H10" s="28">
        <v>6</v>
      </c>
      <c r="I10" s="26" t="s">
        <v>76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BROCCHI</v>
      </c>
      <c r="U10">
        <f t="shared" si="1"/>
        <v>1</v>
      </c>
      <c r="W10" t="str">
        <f>LOOKUP(I10,'[1]Mirko'!$E$5:$E$40)</f>
        <v>DEL VECCHIO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7</v>
      </c>
      <c r="D11" s="20">
        <v>2</v>
      </c>
      <c r="E11" s="20"/>
      <c r="F11" s="66"/>
      <c r="G11" s="67"/>
      <c r="H11" s="28">
        <v>7</v>
      </c>
      <c r="I11" s="26" t="s">
        <v>77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SIMPLICIO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5.5</v>
      </c>
      <c r="D12" s="20"/>
      <c r="E12" s="20"/>
      <c r="F12" s="38">
        <f>E70</f>
        <v>71.5</v>
      </c>
      <c r="G12" s="36">
        <f>L70</f>
        <v>69</v>
      </c>
      <c r="H12" s="19">
        <v>8</v>
      </c>
      <c r="I12" s="26" t="s">
        <v>78</v>
      </c>
      <c r="J12" s="13">
        <v>7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LOOKUP(B12,'[1]Davide'!$E$5:$E$40)</f>
        <v>ALMIRON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7</v>
      </c>
      <c r="D13" s="20"/>
      <c r="E13" s="20"/>
      <c r="F13" s="75" t="s">
        <v>3</v>
      </c>
      <c r="G13" s="75"/>
      <c r="H13" s="19">
        <v>9</v>
      </c>
      <c r="I13" s="26" t="s">
        <v>79</v>
      </c>
      <c r="J13" s="13">
        <v>5.5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LOOKUP(B13,'[1]Davide'!$E$5:$E$40)</f>
        <v>MUDINGAY</v>
      </c>
      <c r="U13">
        <f t="shared" si="1"/>
        <v>1</v>
      </c>
      <c r="W13" t="str">
        <f>LOOKUP(I13,'[1]Mirko'!$E$5:$E$40)</f>
        <v>BRESCIANO</v>
      </c>
      <c r="X13">
        <f t="shared" si="0"/>
        <v>0</v>
      </c>
    </row>
    <row r="14" spans="1:24" ht="20.25">
      <c r="A14" s="19">
        <v>10</v>
      </c>
      <c r="B14" s="26" t="s">
        <v>61</v>
      </c>
      <c r="C14" s="13">
        <v>6.5</v>
      </c>
      <c r="D14" s="20"/>
      <c r="E14" s="20"/>
      <c r="F14" s="76"/>
      <c r="G14" s="77"/>
      <c r="H14" s="28">
        <v>10</v>
      </c>
      <c r="I14" s="26" t="s">
        <v>80</v>
      </c>
      <c r="J14" s="13">
        <v>5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LOOKUP(B14,'[1]Davide'!$I$5:$I$40)</f>
        <v>ROCCHI</v>
      </c>
      <c r="U14">
        <f t="shared" si="1"/>
        <v>1</v>
      </c>
      <c r="W14" t="str">
        <f>LOOKUP(I14,'[1]Mirko'!$I$5:$I$40)</f>
        <v>OBINNA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6.5</v>
      </c>
      <c r="D15" s="21"/>
      <c r="E15" s="21"/>
      <c r="F15" s="78"/>
      <c r="G15" s="79"/>
      <c r="H15" s="28">
        <v>11</v>
      </c>
      <c r="I15" s="29" t="s">
        <v>81</v>
      </c>
      <c r="J15" s="14">
        <v>6.5</v>
      </c>
      <c r="K15" s="21">
        <v>1</v>
      </c>
      <c r="L15" s="21"/>
      <c r="M15" s="10"/>
      <c r="N15" s="91"/>
      <c r="O15" s="91"/>
      <c r="P15" s="91"/>
      <c r="Q15" s="10"/>
      <c r="R15" s="9"/>
      <c r="S15" s="9"/>
      <c r="T15" t="str">
        <f>LOOKUP(B15,'[1]Davide'!$I$5:$I$40)</f>
        <v>PANDEV</v>
      </c>
      <c r="U15">
        <f t="shared" si="1"/>
        <v>1</v>
      </c>
      <c r="W15" t="str">
        <f>LOOKUP(I15,'[1]Mirko'!$I$5:$I$40)</f>
        <v>AMORUSO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7</v>
      </c>
      <c r="D17" s="22"/>
      <c r="E17" s="22"/>
      <c r="F17" s="78"/>
      <c r="G17" s="79"/>
      <c r="H17" s="28">
        <v>12</v>
      </c>
      <c r="I17" s="25" t="s">
        <v>82</v>
      </c>
      <c r="J17" s="15">
        <v>6.5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FREY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</v>
      </c>
      <c r="D18" s="20">
        <v>-3</v>
      </c>
      <c r="E18" s="20"/>
      <c r="F18" s="78"/>
      <c r="G18" s="79"/>
      <c r="H18" s="28">
        <v>13</v>
      </c>
      <c r="I18" s="26" t="s">
        <v>83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STORARI</v>
      </c>
      <c r="U18">
        <f t="shared" si="1"/>
        <v>1</v>
      </c>
      <c r="W18" t="str">
        <f>LOOKUP(I18,'[1]Mirko'!$A$5:$A$40)</f>
        <v>SICIGNANO</v>
      </c>
      <c r="X18">
        <f t="shared" si="2"/>
        <v>1</v>
      </c>
    </row>
    <row r="19" spans="1:24" ht="18">
      <c r="A19" s="19">
        <v>14</v>
      </c>
      <c r="B19" s="26" t="s">
        <v>65</v>
      </c>
      <c r="C19" s="13" t="s">
        <v>147</v>
      </c>
      <c r="D19" s="20"/>
      <c r="E19" s="20"/>
      <c r="F19" s="78"/>
      <c r="G19" s="79"/>
      <c r="H19" s="16">
        <v>14</v>
      </c>
      <c r="I19" s="26" t="s">
        <v>89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FALSINI</v>
      </c>
      <c r="U19">
        <f t="shared" si="1"/>
        <v>1</v>
      </c>
      <c r="W19" t="str">
        <f>LOOKUP(I19,'[1]Mirko'!$C$5:$C$40)</f>
        <v>ZENONI D.</v>
      </c>
      <c r="X19">
        <f t="shared" si="2"/>
        <v>1</v>
      </c>
    </row>
    <row r="20" spans="1:24" ht="18">
      <c r="A20" s="33">
        <v>15</v>
      </c>
      <c r="B20" s="26" t="s">
        <v>66</v>
      </c>
      <c r="C20" s="13" t="s">
        <v>147</v>
      </c>
      <c r="D20" s="20"/>
      <c r="E20" s="20"/>
      <c r="F20" s="78"/>
      <c r="G20" s="79"/>
      <c r="H20" s="28">
        <v>15</v>
      </c>
      <c r="I20" s="26" t="s">
        <v>84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PACI</v>
      </c>
      <c r="U20">
        <f t="shared" si="1"/>
        <v>1</v>
      </c>
      <c r="W20" t="str">
        <f>LOOKUP(I20,'[1]Mirko'!$C$5:$C$40)</f>
        <v>DAINELLI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</v>
      </c>
      <c r="D21" s="20"/>
      <c r="E21" s="20"/>
      <c r="F21" s="78"/>
      <c r="G21" s="79"/>
      <c r="H21" s="16">
        <v>16</v>
      </c>
      <c r="I21" s="26" t="s">
        <v>85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LIVERANI</v>
      </c>
      <c r="U21">
        <f t="shared" si="1"/>
        <v>1</v>
      </c>
      <c r="W21" t="str">
        <f>LOOKUP(I21,'[1]Mirko'!$E$5:$E$40)</f>
        <v>LEON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</v>
      </c>
      <c r="D22" s="20"/>
      <c r="E22" s="20"/>
      <c r="F22" s="78"/>
      <c r="G22" s="79"/>
      <c r="H22" s="28">
        <v>17</v>
      </c>
      <c r="I22" s="26" t="s">
        <v>86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PIZARRO</v>
      </c>
      <c r="U22">
        <f t="shared" si="1"/>
        <v>1</v>
      </c>
      <c r="W22" t="str">
        <f>LOOKUP(I22,'[1]Mirko'!$E$5:$E$40)</f>
        <v>CONTI</v>
      </c>
      <c r="X22">
        <f t="shared" si="2"/>
        <v>1</v>
      </c>
    </row>
    <row r="23" spans="1:24" ht="18">
      <c r="A23" s="19">
        <v>18</v>
      </c>
      <c r="B23" s="26" t="s">
        <v>69</v>
      </c>
      <c r="C23" s="13" t="s">
        <v>147</v>
      </c>
      <c r="D23" s="20"/>
      <c r="E23" s="20"/>
      <c r="F23" s="78"/>
      <c r="G23" s="79"/>
      <c r="H23" s="40">
        <v>18</v>
      </c>
      <c r="I23" s="26" t="s">
        <v>87</v>
      </c>
      <c r="J23" s="13">
        <v>7.5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MAKINWA</v>
      </c>
      <c r="U23">
        <f t="shared" si="1"/>
        <v>1</v>
      </c>
      <c r="W23" t="str">
        <f>LOOKUP(I23,'[1]Mirko'!$I$5:$I$40)</f>
        <v>DI MICHELE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</v>
      </c>
      <c r="D24" s="20"/>
      <c r="E24" s="20"/>
      <c r="F24" s="80"/>
      <c r="G24" s="81"/>
      <c r="H24" s="41">
        <v>19</v>
      </c>
      <c r="I24" s="26" t="s">
        <v>88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INZAGHI F.</v>
      </c>
      <c r="U24">
        <f t="shared" si="1"/>
        <v>1</v>
      </c>
      <c r="W24" t="str">
        <f>LOOKUP(I24,'[1]Mirko'!$I$5:$I$40)</f>
        <v>IBRAHIMOVIC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LOOKUP(B10,'[1]Davide'!$G$5:$G$40)</f>
        <v>#N/A</v>
      </c>
      <c r="U26" t="e">
        <f aca="true" t="shared" si="3" ref="U26:U31">IF(T26=B10,1,0)</f>
        <v>#N/A</v>
      </c>
      <c r="W26" t="str">
        <f>LOOKUP(I10,'[1]Mirko'!$G$5:$G$40)</f>
        <v>CAPONE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e">
        <f>LOOKUP(B12,'[1]Davide'!$G$5:$G$40)</f>
        <v>#N/A</v>
      </c>
      <c r="U28" t="e">
        <f t="shared" si="3"/>
        <v>#N/A</v>
      </c>
      <c r="W28" t="e">
        <f>LOOKUP(I12,'[1]Mirko'!$G$5:$G$40)</f>
        <v>#N/A</v>
      </c>
      <c r="X28" t="e">
        <f t="shared" si="4"/>
        <v>#N/A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LOOKUP(I13,'[1]Mirko'!$G$5:$G$40)</f>
        <v>CAPONE</v>
      </c>
      <c r="X29">
        <f t="shared" si="4"/>
        <v>1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KAKA'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LOOKUP(I15,'[1]Mirko'!$G$5:$G$40)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LOOKUP(I21,'[1]Mirko'!$G$5:$G$40)</f>
        <v>KAKA'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LOOKUP(I23,'[1]Mirko'!$G$5:$G$40)</f>
        <v>CAPONE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LOOKUP(I24,'[1]Mirko'!$G$5:$G$40)</f>
        <v>CAPONE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8</v>
      </c>
      <c r="I52" s="2"/>
      <c r="J52" s="2">
        <f aca="true" t="shared" si="9" ref="J52:J61">IF(H52="sv",0,H52)</f>
        <v>8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4.5</v>
      </c>
      <c r="I53" s="2"/>
      <c r="J53" s="2">
        <f t="shared" si="9"/>
        <v>4.5</v>
      </c>
      <c r="K53" s="2">
        <f t="shared" si="10"/>
        <v>1</v>
      </c>
      <c r="L53" s="4">
        <f>SUM(H52:H55)</f>
        <v>26.5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7.5</v>
      </c>
      <c r="I55" s="2"/>
      <c r="J55" s="2">
        <f t="shared" si="9"/>
        <v>7.5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9</v>
      </c>
      <c r="B57" s="2"/>
      <c r="C57" s="2">
        <f t="shared" si="7"/>
        <v>9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7</v>
      </c>
      <c r="O59" s="8"/>
      <c r="P59" s="2">
        <f>L70-64.5</f>
        <v>4.5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2</v>
      </c>
      <c r="N60" s="2">
        <f>IF(N59&lt;0,0,N59/3)</f>
        <v>2.3333333333333335</v>
      </c>
      <c r="O60" s="8"/>
      <c r="P60" s="2">
        <f>IF(P59&lt;0,0,P59/3)</f>
        <v>1.5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7.5</v>
      </c>
      <c r="I61" s="2"/>
      <c r="J61" s="2">
        <f t="shared" si="9"/>
        <v>7.5</v>
      </c>
      <c r="K61" s="2">
        <f t="shared" si="10"/>
        <v>1</v>
      </c>
      <c r="L61" s="4">
        <f>SUM(H60:H61)</f>
        <v>12.5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6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15.5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>
        <f t="shared" si="5"/>
        <v>7</v>
      </c>
      <c r="B63" s="2"/>
      <c r="C63" s="4">
        <f>IF(A63="sv",C64,A63)</f>
        <v>7</v>
      </c>
      <c r="D63" s="5"/>
      <c r="E63" s="2"/>
      <c r="F63" s="2"/>
      <c r="G63" s="2"/>
      <c r="H63" s="2">
        <f t="shared" si="6"/>
        <v>6.5</v>
      </c>
      <c r="I63" s="2"/>
      <c r="J63" s="4">
        <f>IF(H63="sv",J64,H63)</f>
        <v>6.5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0</v>
      </c>
      <c r="D65" s="4">
        <f>SUM(A65:A66)</f>
        <v>0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 t="str">
        <f t="shared" si="5"/>
        <v>sv</v>
      </c>
      <c r="B66" s="2"/>
      <c r="C66" s="2">
        <f>IF(A66="sv",0,A66)</f>
        <v>0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25.5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11.5</v>
      </c>
      <c r="L67" s="6">
        <f>IF(L52=4,L53,L54)</f>
        <v>26.5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23.5</v>
      </c>
    </row>
    <row r="69" spans="1:12" ht="12.75">
      <c r="A69" s="2" t="str">
        <f t="shared" si="5"/>
        <v>sv</v>
      </c>
      <c r="B69" s="2"/>
      <c r="C69" s="4">
        <f>IF(A69="sv",C70,A69)</f>
        <v>6</v>
      </c>
      <c r="D69" s="4">
        <f>SUM(A69:A70)</f>
        <v>6</v>
      </c>
      <c r="E69" s="6">
        <f>IF(E60=2,E61,E62)</f>
        <v>13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15.5</v>
      </c>
      <c r="L69" s="6">
        <f>IF(L60=2,L61,L62)</f>
        <v>12.5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71.5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69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15°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0</v>
      </c>
      <c r="G3" s="37">
        <f>P63</f>
        <v>1</v>
      </c>
      <c r="H3" s="103" t="s">
        <v>12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21</v>
      </c>
      <c r="C5" s="13">
        <v>5</v>
      </c>
      <c r="D5" s="20">
        <v>-3</v>
      </c>
      <c r="E5" s="20"/>
      <c r="F5" s="62"/>
      <c r="G5" s="63"/>
      <c r="H5" s="27">
        <v>1</v>
      </c>
      <c r="I5" s="30" t="s">
        <v>108</v>
      </c>
      <c r="J5" s="13">
        <v>6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90</v>
      </c>
      <c r="C6" s="13">
        <v>6.5</v>
      </c>
      <c r="D6" s="20"/>
      <c r="E6" s="20"/>
      <c r="F6" s="64"/>
      <c r="G6" s="65"/>
      <c r="H6" s="27">
        <v>2</v>
      </c>
      <c r="I6" s="30" t="s">
        <v>109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GROSSO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91</v>
      </c>
      <c r="C7" s="13">
        <v>5</v>
      </c>
      <c r="D7" s="20"/>
      <c r="E7" s="20"/>
      <c r="F7" s="64"/>
      <c r="G7" s="65"/>
      <c r="H7" s="28">
        <v>3</v>
      </c>
      <c r="I7" s="26" t="s">
        <v>110</v>
      </c>
      <c r="J7" s="13" t="s">
        <v>147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PANUCCI</v>
      </c>
      <c r="U7">
        <f t="shared" si="1"/>
        <v>1</v>
      </c>
      <c r="W7" t="str">
        <f>LOOKUP(I7,'[1]Duilio'!$C$5:$C$40)</f>
        <v>KALADZE</v>
      </c>
      <c r="X7">
        <f t="shared" si="0"/>
        <v>1</v>
      </c>
    </row>
    <row r="8" spans="1:24" ht="18" customHeight="1">
      <c r="A8" s="19">
        <v>4</v>
      </c>
      <c r="B8" s="26" t="s">
        <v>92</v>
      </c>
      <c r="C8" s="13" t="s">
        <v>147</v>
      </c>
      <c r="D8" s="20"/>
      <c r="E8" s="20"/>
      <c r="F8" s="64"/>
      <c r="G8" s="65"/>
      <c r="H8" s="28">
        <v>4</v>
      </c>
      <c r="I8" s="26" t="s">
        <v>111</v>
      </c>
      <c r="J8" s="13">
        <v>5.5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LOOKUP(B8,'[1]Leonardo'!$C$5:$C$40)</f>
        <v>CARROZZIERI</v>
      </c>
      <c r="U8">
        <f t="shared" si="1"/>
        <v>1</v>
      </c>
      <c r="W8" t="str">
        <f>LOOKUP(I8,'[1]Duilio'!$C$5:$C$40)</f>
        <v>BELLINI</v>
      </c>
      <c r="X8">
        <f t="shared" si="0"/>
        <v>1</v>
      </c>
    </row>
    <row r="9" spans="1:24" ht="18" customHeight="1">
      <c r="A9" s="19">
        <v>5</v>
      </c>
      <c r="B9" s="26" t="s">
        <v>93</v>
      </c>
      <c r="C9" s="13">
        <v>6</v>
      </c>
      <c r="D9" s="20"/>
      <c r="E9" s="20"/>
      <c r="F9" s="64"/>
      <c r="G9" s="65"/>
      <c r="H9" s="28">
        <v>5</v>
      </c>
      <c r="I9" s="26" t="s">
        <v>112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UJIFALUSI</v>
      </c>
      <c r="U9">
        <f t="shared" si="1"/>
        <v>1</v>
      </c>
      <c r="W9" t="str">
        <f>LOOKUP(I9,'[1]Duilio'!$C$5:$C$40)</f>
        <v>NATALI</v>
      </c>
      <c r="X9">
        <f t="shared" si="0"/>
        <v>1</v>
      </c>
    </row>
    <row r="10" spans="1:24" ht="18" customHeight="1">
      <c r="A10" s="19">
        <v>6</v>
      </c>
      <c r="B10" s="26" t="s">
        <v>94</v>
      </c>
      <c r="C10" s="13">
        <v>5.5</v>
      </c>
      <c r="D10" s="20"/>
      <c r="E10" s="20"/>
      <c r="F10" s="64"/>
      <c r="G10" s="65"/>
      <c r="H10" s="28">
        <v>6</v>
      </c>
      <c r="I10" s="26" t="s">
        <v>113</v>
      </c>
      <c r="J10" s="13">
        <v>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ESPOSITO</v>
      </c>
      <c r="U10">
        <f t="shared" si="1"/>
        <v>1</v>
      </c>
      <c r="W10" t="str">
        <f>LOOKUP(I10,'[1]Duilio'!$E$5:$E$40)</f>
        <v>SEEDORF</v>
      </c>
      <c r="X10">
        <f t="shared" si="0"/>
        <v>1</v>
      </c>
    </row>
    <row r="11" spans="1:24" ht="18">
      <c r="A11" s="19">
        <v>7</v>
      </c>
      <c r="B11" s="26" t="s">
        <v>95</v>
      </c>
      <c r="C11" s="13">
        <v>5.5</v>
      </c>
      <c r="D11" s="20"/>
      <c r="E11" s="20"/>
      <c r="F11" s="66"/>
      <c r="G11" s="67"/>
      <c r="H11" s="28">
        <v>7</v>
      </c>
      <c r="I11" s="26" t="s">
        <v>126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LOOKUP(I11,'[1]Duilio'!$E$5:$E$40)</f>
        <v>JANKULOVSKY</v>
      </c>
      <c r="X11">
        <f t="shared" si="0"/>
        <v>1</v>
      </c>
    </row>
    <row r="12" spans="1:24" ht="18">
      <c r="A12" s="19">
        <v>8</v>
      </c>
      <c r="B12" s="26" t="s">
        <v>96</v>
      </c>
      <c r="C12" s="13">
        <v>6.5</v>
      </c>
      <c r="D12" s="20"/>
      <c r="E12" s="20"/>
      <c r="F12" s="38">
        <f>E70</f>
        <v>61</v>
      </c>
      <c r="G12" s="36">
        <f>L70</f>
        <v>66</v>
      </c>
      <c r="H12" s="19">
        <v>8</v>
      </c>
      <c r="I12" s="26" t="s">
        <v>114</v>
      </c>
      <c r="J12" s="13">
        <v>6.5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LOOKUP(I12,'[1]Duilio'!$E$5:$E$40)</f>
        <v>CAMBIASSO</v>
      </c>
      <c r="X12">
        <f t="shared" si="0"/>
        <v>1</v>
      </c>
    </row>
    <row r="13" spans="1:24" ht="18">
      <c r="A13" s="19">
        <v>9</v>
      </c>
      <c r="B13" s="26" t="s">
        <v>97</v>
      </c>
      <c r="C13" s="13">
        <v>5.5</v>
      </c>
      <c r="D13" s="20"/>
      <c r="E13" s="20"/>
      <c r="F13" s="75" t="s">
        <v>3</v>
      </c>
      <c r="G13" s="75"/>
      <c r="H13" s="19">
        <v>9</v>
      </c>
      <c r="I13" s="26" t="s">
        <v>125</v>
      </c>
      <c r="J13" s="13">
        <v>6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LOOKUP(B13,'[1]Leonardo'!$E$5:$E$40)</f>
        <v>VOLPI</v>
      </c>
      <c r="U13">
        <f t="shared" si="1"/>
        <v>1</v>
      </c>
      <c r="W13" t="str">
        <f>LOOKUP(I13,'[1]Duilio'!$E$5:$E$40)</f>
        <v>GOURCUFF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6.5</v>
      </c>
      <c r="D14" s="20"/>
      <c r="E14" s="20"/>
      <c r="F14" s="76"/>
      <c r="G14" s="77"/>
      <c r="H14" s="28">
        <v>10</v>
      </c>
      <c r="I14" s="26" t="s">
        <v>115</v>
      </c>
      <c r="J14" s="13">
        <v>8</v>
      </c>
      <c r="K14" s="20">
        <v>1</v>
      </c>
      <c r="L14" s="20"/>
      <c r="M14" s="10"/>
      <c r="N14" s="74"/>
      <c r="O14" s="74"/>
      <c r="P14" s="74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LOOKUP(I14,'[1]Duilio'!$I$5:$I$40)</f>
        <v>AMAURI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6.5</v>
      </c>
      <c r="D15" s="21"/>
      <c r="E15" s="21"/>
      <c r="F15" s="78"/>
      <c r="G15" s="79"/>
      <c r="H15" s="28">
        <v>11</v>
      </c>
      <c r="I15" s="29" t="s">
        <v>116</v>
      </c>
      <c r="J15" s="14">
        <v>4</v>
      </c>
      <c r="K15" s="21">
        <v>-1</v>
      </c>
      <c r="L15" s="21"/>
      <c r="M15" s="10"/>
      <c r="N15" s="91"/>
      <c r="O15" s="91"/>
      <c r="P15" s="91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 t="s">
        <v>147</v>
      </c>
      <c r="D17" s="22"/>
      <c r="E17" s="22"/>
      <c r="F17" s="78"/>
      <c r="G17" s="79"/>
      <c r="H17" s="28">
        <v>12</v>
      </c>
      <c r="I17" s="25" t="s">
        <v>117</v>
      </c>
      <c r="J17" s="15" t="s">
        <v>147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CURCI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6.5</v>
      </c>
      <c r="D18" s="20"/>
      <c r="E18" s="20"/>
      <c r="F18" s="78"/>
      <c r="G18" s="79"/>
      <c r="H18" s="28">
        <v>13</v>
      </c>
      <c r="I18" s="26" t="s">
        <v>118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ABBIATI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5.5</v>
      </c>
      <c r="D19" s="20"/>
      <c r="E19" s="20"/>
      <c r="F19" s="78"/>
      <c r="G19" s="79"/>
      <c r="H19" s="16">
        <v>14</v>
      </c>
      <c r="I19" s="26" t="s">
        <v>119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GALANTE</v>
      </c>
      <c r="U19">
        <f t="shared" si="1"/>
        <v>1</v>
      </c>
      <c r="W19" t="str">
        <f>LOOKUP(I19,'[1]Duilio'!$C$5:$C$40)</f>
        <v>ZANETTI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6</v>
      </c>
      <c r="D20" s="20"/>
      <c r="E20" s="20"/>
      <c r="F20" s="78"/>
      <c r="G20" s="79"/>
      <c r="H20" s="28">
        <v>15</v>
      </c>
      <c r="I20" s="26" t="s">
        <v>120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MOLINARO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6.5</v>
      </c>
      <c r="D21" s="20"/>
      <c r="E21" s="20"/>
      <c r="F21" s="78"/>
      <c r="G21" s="79"/>
      <c r="H21" s="16">
        <v>16</v>
      </c>
      <c r="I21" s="26" t="s">
        <v>121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GUANA</v>
      </c>
      <c r="U21">
        <f t="shared" si="1"/>
        <v>1</v>
      </c>
      <c r="W21" t="str">
        <f>LOOKUP(I21,'[1]Duilio'!$E$5:$E$40)</f>
        <v>VANNUCCHI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7.5</v>
      </c>
      <c r="D22" s="20">
        <v>1</v>
      </c>
      <c r="E22" s="20"/>
      <c r="F22" s="78"/>
      <c r="G22" s="79"/>
      <c r="H22" s="28">
        <v>17</v>
      </c>
      <c r="I22" s="26" t="s">
        <v>122</v>
      </c>
      <c r="J22" s="13">
        <v>7.5</v>
      </c>
      <c r="K22" s="20">
        <v>1</v>
      </c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MUTARELLI</v>
      </c>
      <c r="U22">
        <f t="shared" si="1"/>
        <v>1</v>
      </c>
      <c r="W22" t="str">
        <f>LOOKUP(I22,'[1]Duilio'!$E$5:$E$40)</f>
        <v>LEDESMA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 t="s">
        <v>147</v>
      </c>
      <c r="D23" s="20"/>
      <c r="E23" s="20"/>
      <c r="F23" s="78"/>
      <c r="G23" s="79"/>
      <c r="H23" s="40">
        <v>18</v>
      </c>
      <c r="I23" s="26" t="s">
        <v>123</v>
      </c>
      <c r="J23" s="13">
        <v>7.5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FOTI</v>
      </c>
      <c r="U23">
        <f t="shared" si="1"/>
        <v>1</v>
      </c>
      <c r="W23" t="str">
        <f>LOOKUP(I23,'[1]Duilio'!$I$5:$I$40)</f>
        <v>MUTU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>
        <v>7</v>
      </c>
      <c r="D24" s="20"/>
      <c r="E24" s="20"/>
      <c r="F24" s="80"/>
      <c r="G24" s="81"/>
      <c r="H24" s="41">
        <v>19</v>
      </c>
      <c r="I24" s="26" t="s">
        <v>124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CHIUMIENTO</v>
      </c>
      <c r="U26">
        <f aca="true" t="shared" si="3" ref="U26:U31">IF(T26=B10,1,0)</f>
        <v>0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str">
        <f>LOOKUP(B23,'[1]Leonardo'!$G$5:$G$40)</f>
        <v>CHIUMIENTO</v>
      </c>
      <c r="U34">
        <f>IF(T34=B23,1,0)</f>
        <v>0</v>
      </c>
      <c r="W34" t="str">
        <f>LOOKUP(I23,'[1]Duilio'!$G$5:$G$40)</f>
        <v>MESSI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LOOKUP(I24,'[1]Duilio'!$G$5:$G$40)</f>
        <v>RECOBA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17.5</v>
      </c>
      <c r="F53" s="4"/>
      <c r="G53" s="2"/>
      <c r="H53" s="2" t="str">
        <f t="shared" si="6"/>
        <v>sv</v>
      </c>
      <c r="I53" s="2"/>
      <c r="J53" s="2">
        <f t="shared" si="9"/>
        <v>0</v>
      </c>
      <c r="K53" s="2">
        <f t="shared" si="10"/>
        <v>0</v>
      </c>
      <c r="L53" s="4">
        <f>SUM(H52:H55)</f>
        <v>18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23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24.5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</v>
      </c>
      <c r="I56" s="2"/>
      <c r="J56" s="2">
        <f t="shared" si="9"/>
        <v>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23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-3.5</v>
      </c>
      <c r="O59" s="8"/>
      <c r="P59" s="2">
        <f>L70-64.5</f>
        <v>1.5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9</v>
      </c>
      <c r="I60" s="2"/>
      <c r="J60" s="2">
        <f t="shared" si="9"/>
        <v>9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0.5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3</v>
      </c>
      <c r="I61" s="2"/>
      <c r="J61" s="2">
        <f t="shared" si="9"/>
        <v>3</v>
      </c>
      <c r="K61" s="2">
        <f t="shared" si="10"/>
        <v>1</v>
      </c>
      <c r="L61" s="4">
        <f>SUM(H60:H61)</f>
        <v>12</v>
      </c>
      <c r="N61" s="2">
        <f>CEILING(N60,1)</f>
        <v>0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7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16.5</v>
      </c>
      <c r="N62" s="12">
        <f>IF(N59=-64.5," ",N61)</f>
        <v>0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6.5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</v>
      </c>
      <c r="K63" s="5"/>
      <c r="L63" s="2"/>
      <c r="N63" s="12">
        <f>IF(E70=0,"",N62)</f>
        <v>0</v>
      </c>
      <c r="O63" s="8"/>
      <c r="P63" s="12">
        <f>IF(L70=0,"",P62)</f>
        <v>1</v>
      </c>
    </row>
    <row r="64" spans="1:12" ht="12.75">
      <c r="A64" s="2">
        <f t="shared" si="5"/>
        <v>6.5</v>
      </c>
      <c r="B64" s="2"/>
      <c r="C64" s="2">
        <f>IF(A64="sv",0,A64)</f>
        <v>6.5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2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15</v>
      </c>
      <c r="E67" s="6">
        <f>IF(E52=4,E53,E54)</f>
        <v>23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14.5</v>
      </c>
      <c r="L67" s="6">
        <f>IF(L52=4,L53,L54)</f>
        <v>24.5</v>
      </c>
    </row>
    <row r="68" spans="1:12" ht="12.75">
      <c r="A68" s="2">
        <f t="shared" si="5"/>
        <v>8.5</v>
      </c>
      <c r="B68" s="2"/>
      <c r="C68" s="2">
        <f>IF(A68="sv",0,A68)</f>
        <v>8.5</v>
      </c>
      <c r="D68" s="2"/>
      <c r="E68" s="6">
        <f>IF(E56=4,E57,E58)</f>
        <v>23</v>
      </c>
      <c r="F68" s="6"/>
      <c r="G68" s="2"/>
      <c r="H68" s="2">
        <f t="shared" si="6"/>
        <v>8.5</v>
      </c>
      <c r="I68" s="2"/>
      <c r="J68" s="2">
        <f>IF(H68="sv",0,H68)</f>
        <v>8.5</v>
      </c>
      <c r="K68" s="2"/>
      <c r="L68" s="6">
        <f>IF(L56=4,L57,L58)</f>
        <v>23.5</v>
      </c>
    </row>
    <row r="69" spans="1:12" ht="12.75">
      <c r="A69" s="2" t="str">
        <f t="shared" si="5"/>
        <v>sv</v>
      </c>
      <c r="B69" s="2"/>
      <c r="C69" s="4">
        <f>IF(A69="sv",C70,A69)</f>
        <v>7</v>
      </c>
      <c r="D69" s="4">
        <f>SUM(A69:A70)</f>
        <v>7</v>
      </c>
      <c r="E69" s="6">
        <f>IF(E60=2,E61,E62)</f>
        <v>13</v>
      </c>
      <c r="F69" s="6"/>
      <c r="G69" s="2"/>
      <c r="H69" s="2">
        <f t="shared" si="6"/>
        <v>8.5</v>
      </c>
      <c r="I69" s="2"/>
      <c r="J69" s="4">
        <f>IF(H69="sv",J70,H69)</f>
        <v>8.5</v>
      </c>
      <c r="K69" s="4">
        <f>SUM(H69:H70)</f>
        <v>16.5</v>
      </c>
      <c r="L69" s="6">
        <f>IF(L60=2,L61,L62)</f>
        <v>12</v>
      </c>
    </row>
    <row r="70" spans="1:12" ht="12.75">
      <c r="A70" s="2">
        <f t="shared" si="5"/>
        <v>7</v>
      </c>
      <c r="B70" s="2"/>
      <c r="C70" s="2">
        <f>IF(A70="sv",0,A70)</f>
        <v>7</v>
      </c>
      <c r="D70" s="2"/>
      <c r="E70" s="7">
        <f>SUM(E66:E69)</f>
        <v>61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66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2006-12-11T08:12:27Z</dcterms:modified>
  <cp:category/>
  <cp:version/>
  <cp:contentType/>
  <cp:contentStatus/>
</cp:coreProperties>
</file>