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65281" windowWidth="12780" windowHeight="9915" activeTab="0"/>
  </bookViews>
  <sheets>
    <sheet name="Serie A" sheetId="1" r:id="rId1"/>
    <sheet name="DA-FA" sheetId="2" r:id="rId2"/>
    <sheet name="LE-CL" sheetId="3" r:id="rId3"/>
    <sheet name="MI-DU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<sst xmlns="http://schemas.openxmlformats.org/spreadsheetml/2006/main" count="193" uniqueCount="155">
  <si>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</si>
  <si>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</si>
  <si>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</si>
  <si>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</si>
  <si>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</si>
  <si>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</si>
  <si>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</si>
  <si>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</si>
  <si>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Num</t>
  </si>
  <si>
    <t xml:space="preserve">               Riserve</t>
  </si>
  <si>
    <t>Real Mazzokka</t>
  </si>
  <si>
    <t>Fossa dei Leoni</t>
  </si>
  <si>
    <t>Fin Gladiator</t>
  </si>
  <si>
    <t>26°</t>
  </si>
  <si>
    <t>FREY</t>
  </si>
  <si>
    <t>ZAURI</t>
  </si>
  <si>
    <t>BOVO</t>
  </si>
  <si>
    <t>MAICON</t>
  </si>
  <si>
    <t>BURDISSO</t>
  </si>
  <si>
    <t>FOGGIA</t>
  </si>
  <si>
    <t>PIZARRO</t>
  </si>
  <si>
    <t>BEHRAMI</t>
  </si>
  <si>
    <t>COZZA</t>
  </si>
  <si>
    <t>CRUZ</t>
  </si>
  <si>
    <t>PANDEV</t>
  </si>
  <si>
    <t>LUPATELLI</t>
  </si>
  <si>
    <t>CAMPAGNOLO</t>
  </si>
  <si>
    <t>BARZAGLI</t>
  </si>
  <si>
    <t>ARONICA</t>
  </si>
  <si>
    <t>TONETTO</t>
  </si>
  <si>
    <t>LIVERANI</t>
  </si>
  <si>
    <t>CRESPO</t>
  </si>
  <si>
    <t>MUTU</t>
  </si>
  <si>
    <t>BALLOTTA</t>
  </si>
  <si>
    <t>RAGGI</t>
  </si>
  <si>
    <t>MAGGIO</t>
  </si>
  <si>
    <t>PASQUAL</t>
  </si>
  <si>
    <t>SAMUEL</t>
  </si>
  <si>
    <t>DE ROSSI</t>
  </si>
  <si>
    <t>TOTTI</t>
  </si>
  <si>
    <t>VANNUCCHI</t>
  </si>
  <si>
    <t>JORGENSENN</t>
  </si>
  <si>
    <t>RONALDO</t>
  </si>
  <si>
    <t>ADRIANO</t>
  </si>
  <si>
    <t>BALLI</t>
  </si>
  <si>
    <t>BASSI</t>
  </si>
  <si>
    <t>RINAUDO</t>
  </si>
  <si>
    <t>ZACCARDO</t>
  </si>
  <si>
    <t>SEMIOLI</t>
  </si>
  <si>
    <t>MIGLIACCIO</t>
  </si>
  <si>
    <t>BIANCHI</t>
  </si>
  <si>
    <t>ZAMPAGNA</t>
  </si>
  <si>
    <t>CASTELLAZZI</t>
  </si>
  <si>
    <t>BUSCE'</t>
  </si>
  <si>
    <t>LUCARELLI</t>
  </si>
  <si>
    <t>FALCONE</t>
  </si>
  <si>
    <t>MODESTO</t>
  </si>
  <si>
    <t>CORINI</t>
  </si>
  <si>
    <t>VIGIANI</t>
  </si>
  <si>
    <t>LAZETIC</t>
  </si>
  <si>
    <t>CODREA</t>
  </si>
  <si>
    <t>QUAGLIARELLA</t>
  </si>
  <si>
    <t>MACCARONE</t>
  </si>
  <si>
    <t>MANNINGER</t>
  </si>
  <si>
    <t>DE SANCTIS</t>
  </si>
  <si>
    <t>TOSTO</t>
  </si>
  <si>
    <t>MELARA</t>
  </si>
  <si>
    <t>FRANCESCHINI</t>
  </si>
  <si>
    <t>PIRLO</t>
  </si>
  <si>
    <t>PAOLUCCI</t>
  </si>
  <si>
    <t>MATTEINI</t>
  </si>
  <si>
    <t>DONI</t>
  </si>
  <si>
    <t>PANUCCI</t>
  </si>
  <si>
    <t>CRIBARI</t>
  </si>
  <si>
    <t>GROSSO</t>
  </si>
  <si>
    <t>MOLINARO</t>
  </si>
  <si>
    <t>PERROTTA</t>
  </si>
  <si>
    <t>MAURI</t>
  </si>
  <si>
    <t>MUTARELLI</t>
  </si>
  <si>
    <t>ALMIRON</t>
  </si>
  <si>
    <t>TONI</t>
  </si>
  <si>
    <t>ROCCHI</t>
  </si>
  <si>
    <t>ABBIATI</t>
  </si>
  <si>
    <t>CURCI</t>
  </si>
  <si>
    <t>UJIFALUSI</t>
  </si>
  <si>
    <t>GALANTE</t>
  </si>
  <si>
    <t>SEEDORF</t>
  </si>
  <si>
    <t>PALOMBO</t>
  </si>
  <si>
    <t>ROSINA</t>
  </si>
  <si>
    <t>CARACCIOLO</t>
  </si>
  <si>
    <t>BERNI</t>
  </si>
  <si>
    <t>COMOTTO</t>
  </si>
  <si>
    <t>PFERTZEL</t>
  </si>
  <si>
    <t>MATERAZZI</t>
  </si>
  <si>
    <t>LORIA</t>
  </si>
  <si>
    <t>ANTONINI</t>
  </si>
  <si>
    <t>MARIANINI</t>
  </si>
  <si>
    <t>MUNTARI</t>
  </si>
  <si>
    <t>KAKA'</t>
  </si>
  <si>
    <t>IBRAHIMOVIC</t>
  </si>
  <si>
    <t>BUDAN</t>
  </si>
  <si>
    <t>DIDA</t>
  </si>
  <si>
    <t>FONTANA</t>
  </si>
  <si>
    <t>DAINELLI</t>
  </si>
  <si>
    <t>D'ANNA</t>
  </si>
  <si>
    <t>BRESCIANO</t>
  </si>
  <si>
    <t>CONTI</t>
  </si>
  <si>
    <t>ROSSI</t>
  </si>
  <si>
    <t>J. CESAR</t>
  </si>
  <si>
    <t>DIANA</t>
  </si>
  <si>
    <t>MEXES</t>
  </si>
  <si>
    <t>SIVIGLIA</t>
  </si>
  <si>
    <t>ZANETTI</t>
  </si>
  <si>
    <t>VOLPI</t>
  </si>
  <si>
    <t>FIGO</t>
  </si>
  <si>
    <t>LEDESMA</t>
  </si>
  <si>
    <t>WILHELMSSON</t>
  </si>
  <si>
    <t>TAVANO</t>
  </si>
  <si>
    <t>DI MICHELE</t>
  </si>
  <si>
    <t>TOLDO</t>
  </si>
  <si>
    <t>BUCCI</t>
  </si>
  <si>
    <t>PRATALI</t>
  </si>
  <si>
    <t>ZENONI C.</t>
  </si>
  <si>
    <t>MORO</t>
  </si>
  <si>
    <t>GATTUSO</t>
  </si>
  <si>
    <t>BAZZANI</t>
  </si>
  <si>
    <t>GILARDINO</t>
  </si>
  <si>
    <t>ASCOLI</t>
  </si>
  <si>
    <t>PARMA</t>
  </si>
  <si>
    <t>CHIEVO</t>
  </si>
  <si>
    <t>ROMA</t>
  </si>
  <si>
    <t>EMPOLI</t>
  </si>
  <si>
    <t>MESSINA</t>
  </si>
  <si>
    <t>LAZIO</t>
  </si>
  <si>
    <t>CATANIA</t>
  </si>
  <si>
    <t>PALERMO</t>
  </si>
  <si>
    <t>MILAN</t>
  </si>
  <si>
    <t>REGGINA</t>
  </si>
  <si>
    <t>FIORENTINA</t>
  </si>
  <si>
    <t>SAMPDORIA</t>
  </si>
  <si>
    <t>ATALANTA</t>
  </si>
  <si>
    <t>SIENA</t>
  </si>
  <si>
    <t>LIVORNO</t>
  </si>
  <si>
    <t>TORINO</t>
  </si>
  <si>
    <t>CAGLIARI</t>
  </si>
  <si>
    <t>INTER</t>
  </si>
  <si>
    <t>UDINESE</t>
  </si>
  <si>
    <t>Bogdani - Semioli - Totti - Totti</t>
  </si>
  <si>
    <t>Saudati - Marzoratti - Saudati - Alvarez</t>
  </si>
  <si>
    <t>Foggia - Mutu ®</t>
  </si>
  <si>
    <t>Ventola - Bazzani - Volpi®</t>
  </si>
  <si>
    <t>Bovo</t>
  </si>
  <si>
    <t>Colucci - Pandev - Siviglia - Rocchi</t>
  </si>
  <si>
    <t>Obodo - Crespo</t>
  </si>
  <si>
    <t>sv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</si>
</sst>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1"/>
      <name val="Times New Roman"/>
      <family val="1"/>
    </font>
    <font>
      <b/>
      <sz val="28"/>
      <color indexed="13"/>
      <name val="Batavia"/>
      <family val="0"/>
    </font>
    <font>
      <sz val="28"/>
      <color indexed="13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7" fillId="9" borderId="1" xfId="0" applyFont="1" applyFill="1" applyBorder="1" applyAlignment="1">
      <alignment/>
    </xf>
    <xf numFmtId="0" fontId="28" fillId="9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/>
    </xf>
    <xf numFmtId="0" fontId="28" fillId="2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/>
    </xf>
    <xf numFmtId="0" fontId="30" fillId="5" borderId="0" xfId="0" applyFont="1" applyFill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29" fillId="9" borderId="3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0" fontId="23" fillId="5" borderId="28" xfId="0" applyFont="1" applyFill="1" applyBorder="1" applyAlignment="1">
      <alignment horizontal="center"/>
    </xf>
    <xf numFmtId="0" fontId="23" fillId="5" borderId="29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center"/>
    </xf>
    <xf numFmtId="0" fontId="24" fillId="11" borderId="31" xfId="0" applyFont="1" applyFill="1" applyBorder="1" applyAlignment="1">
      <alignment horizontal="center"/>
    </xf>
    <xf numFmtId="0" fontId="15" fillId="12" borderId="32" xfId="0" applyFont="1" applyFill="1" applyBorder="1" applyAlignment="1">
      <alignment horizontal="center"/>
    </xf>
    <xf numFmtId="0" fontId="18" fillId="12" borderId="33" xfId="0" applyFont="1" applyFill="1" applyBorder="1" applyAlignment="1">
      <alignment/>
    </xf>
    <xf numFmtId="0" fontId="18" fillId="12" borderId="34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3" fillId="5" borderId="35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5" borderId="31" xfId="0" applyFont="1" applyFill="1" applyBorder="1" applyAlignment="1">
      <alignment horizontal="center"/>
    </xf>
    <xf numFmtId="0" fontId="31" fillId="11" borderId="16" xfId="0" applyFont="1" applyFill="1" applyBorder="1" applyAlignment="1">
      <alignment horizontal="center"/>
    </xf>
    <xf numFmtId="0" fontId="32" fillId="11" borderId="17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12" borderId="31" xfId="0" applyFont="1" applyFill="1" applyBorder="1" applyAlignment="1">
      <alignment horizontal="center"/>
    </xf>
    <xf numFmtId="0" fontId="15" fillId="13" borderId="16" xfId="0" applyFont="1" applyFill="1" applyBorder="1" applyAlignment="1">
      <alignment horizontal="center"/>
    </xf>
    <xf numFmtId="0" fontId="18" fillId="13" borderId="17" xfId="0" applyFont="1" applyFill="1" applyBorder="1" applyAlignment="1">
      <alignment/>
    </xf>
    <xf numFmtId="0" fontId="18" fillId="13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udio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BERTI</v>
          </cell>
          <cell r="C5" t="str">
            <v>BOCCHETTI</v>
          </cell>
          <cell r="E5" t="str">
            <v>BARONE</v>
          </cell>
          <cell r="G5" t="str">
            <v>D'AGOSTINO</v>
          </cell>
          <cell r="I5" t="str">
            <v>BARRETO</v>
          </cell>
        </row>
        <row r="6">
          <cell r="A6" t="str">
            <v>CASTELLAZZI</v>
          </cell>
          <cell r="C6" t="str">
            <v>BUSCE'</v>
          </cell>
          <cell r="E6" t="str">
            <v>BOUDIANSKY</v>
          </cell>
          <cell r="G6" t="str">
            <v>DEL NERO</v>
          </cell>
          <cell r="I6" t="str">
            <v>DI NATALE</v>
          </cell>
        </row>
        <row r="7">
          <cell r="A7" t="str">
            <v>DE SANCTIS</v>
          </cell>
          <cell r="C7" t="str">
            <v>CANINI</v>
          </cell>
          <cell r="E7" t="str">
            <v>BUDEL</v>
          </cell>
          <cell r="I7" t="str">
            <v>ELIAKWU</v>
          </cell>
        </row>
        <row r="8">
          <cell r="A8" t="str">
            <v>KALAC</v>
          </cell>
          <cell r="C8" t="str">
            <v>CAPUANO</v>
          </cell>
          <cell r="E8" t="str">
            <v>CODREA</v>
          </cell>
          <cell r="I8" t="str">
            <v>FLOCCARI</v>
          </cell>
        </row>
        <row r="9">
          <cell r="A9" t="str">
            <v>MANNINGER</v>
          </cell>
          <cell r="C9" t="str">
            <v>CIOFFI</v>
          </cell>
          <cell r="E9" t="str">
            <v>COPPOLA</v>
          </cell>
          <cell r="I9" t="str">
            <v>FRICK</v>
          </cell>
        </row>
        <row r="10">
          <cell r="A10" t="str">
            <v>PUGGIONI</v>
          </cell>
          <cell r="C10" t="str">
            <v>CONTINI</v>
          </cell>
          <cell r="E10" t="str">
            <v>CORDOVA</v>
          </cell>
          <cell r="I10" t="str">
            <v>HUNTELAAR</v>
          </cell>
        </row>
        <row r="11">
          <cell r="C11" t="str">
            <v>DOSSENA</v>
          </cell>
          <cell r="E11" t="str">
            <v>CORINI</v>
          </cell>
          <cell r="I11" t="str">
            <v>LANGELLA</v>
          </cell>
        </row>
        <row r="12">
          <cell r="C12" t="str">
            <v>FALCONE</v>
          </cell>
          <cell r="E12" t="str">
            <v>DE MARTINO</v>
          </cell>
          <cell r="I12" t="str">
            <v>MACCARONE</v>
          </cell>
        </row>
        <row r="13">
          <cell r="C13" t="str">
            <v>FREDDI</v>
          </cell>
          <cell r="E13" t="str">
            <v>DESSENA</v>
          </cell>
          <cell r="I13" t="str">
            <v>MATTEINI</v>
          </cell>
        </row>
        <row r="14">
          <cell r="C14" t="str">
            <v>GRIMI</v>
          </cell>
          <cell r="E14" t="str">
            <v>DONI</v>
          </cell>
          <cell r="I14" t="str">
            <v>PAOLUCCI</v>
          </cell>
        </row>
        <row r="15">
          <cell r="C15" t="str">
            <v>LUCARELLI</v>
          </cell>
          <cell r="E15" t="str">
            <v>FRANCESCHINI</v>
          </cell>
          <cell r="I15" t="str">
            <v>PEPE</v>
          </cell>
        </row>
        <row r="16">
          <cell r="C16" t="str">
            <v>MELARA</v>
          </cell>
          <cell r="E16" t="str">
            <v>LAZETIC</v>
          </cell>
          <cell r="I16" t="str">
            <v>QUAGLIARELLA</v>
          </cell>
        </row>
        <row r="17">
          <cell r="C17" t="str">
            <v>MODESTO</v>
          </cell>
          <cell r="E17" t="str">
            <v>LODI</v>
          </cell>
          <cell r="I17" t="str">
            <v>RIGANO'</v>
          </cell>
        </row>
        <row r="18">
          <cell r="C18" t="str">
            <v>NATALI</v>
          </cell>
          <cell r="E18" t="str">
            <v>LUCIANO</v>
          </cell>
          <cell r="I18" t="str">
            <v>SUAZO</v>
          </cell>
        </row>
        <row r="19">
          <cell r="C19" t="str">
            <v>RIVALTA</v>
          </cell>
          <cell r="E19" t="str">
            <v>MARCHIONNI</v>
          </cell>
        </row>
        <row r="20">
          <cell r="C20" t="str">
            <v>TALAMONTI</v>
          </cell>
          <cell r="E20" t="str">
            <v>PIRLO</v>
          </cell>
        </row>
        <row r="21">
          <cell r="C21" t="str">
            <v>TERLIZZI</v>
          </cell>
          <cell r="E21" t="str">
            <v>SAMMARCO</v>
          </cell>
        </row>
        <row r="22">
          <cell r="C22" t="str">
            <v>TOSTO</v>
          </cell>
          <cell r="E22" t="str">
            <v>VIGIANI</v>
          </cell>
        </row>
        <row r="23">
          <cell r="C23" t="str">
            <v>ZANCHI</v>
          </cell>
          <cell r="E23" t="str">
            <v>VIRGA</v>
          </cell>
        </row>
        <row r="24">
          <cell r="E24" t="str">
            <v>ZANETTI C.</v>
          </cell>
        </row>
        <row r="31">
          <cell r="A31">
            <v>6</v>
          </cell>
          <cell r="C31">
            <v>19</v>
          </cell>
          <cell r="E31">
            <v>20</v>
          </cell>
          <cell r="G31">
            <v>2</v>
          </cell>
          <cell r="I31">
            <v>14</v>
          </cell>
        </row>
      </sheetData>
      <sheetData sheetId="1">
        <row r="5">
          <cell r="A5" t="str">
            <v>CAMPAGNOLO</v>
          </cell>
          <cell r="C5" t="str">
            <v>ADRIANO</v>
          </cell>
          <cell r="E5" t="str">
            <v>ALVAREZ</v>
          </cell>
          <cell r="G5" t="str">
            <v>BRIENZA</v>
          </cell>
          <cell r="I5" t="str">
            <v>ASAMOAH</v>
          </cell>
        </row>
        <row r="6">
          <cell r="A6" t="str">
            <v>CHIMENTI</v>
          </cell>
          <cell r="C6" t="str">
            <v>ARONICA</v>
          </cell>
          <cell r="E6" t="str">
            <v>BAIOCCO</v>
          </cell>
          <cell r="G6" t="str">
            <v>COZZA</v>
          </cell>
          <cell r="I6" t="str">
            <v>CRESPO</v>
          </cell>
        </row>
        <row r="7">
          <cell r="A7" t="str">
            <v>FORTIN</v>
          </cell>
          <cell r="C7" t="str">
            <v>BALZARETTI</v>
          </cell>
          <cell r="E7" t="str">
            <v>BEHRAMI</v>
          </cell>
          <cell r="I7" t="str">
            <v>CRUZ</v>
          </cell>
        </row>
        <row r="8">
          <cell r="A8" t="str">
            <v>FREY</v>
          </cell>
          <cell r="C8" t="str">
            <v>BARZAGLI</v>
          </cell>
          <cell r="E8" t="str">
            <v>BLASI</v>
          </cell>
          <cell r="I8" t="str">
            <v>DI NAPOLI</v>
          </cell>
        </row>
        <row r="9">
          <cell r="A9" t="str">
            <v>GILLET</v>
          </cell>
          <cell r="C9" t="str">
            <v>BOVO</v>
          </cell>
          <cell r="E9" t="str">
            <v>BOLANO</v>
          </cell>
          <cell r="I9" t="str">
            <v>DI VAIO</v>
          </cell>
        </row>
        <row r="10">
          <cell r="A10" t="str">
            <v>LUPATELLI</v>
          </cell>
          <cell r="C10" t="str">
            <v>BURDISSO</v>
          </cell>
          <cell r="E10" t="str">
            <v>BRIGHI</v>
          </cell>
          <cell r="I10" t="str">
            <v>ETO'O</v>
          </cell>
        </row>
        <row r="11">
          <cell r="A11" t="str">
            <v>PANTANELLI</v>
          </cell>
          <cell r="C11" t="str">
            <v>CAFU</v>
          </cell>
          <cell r="E11" t="str">
            <v>BROCCHI</v>
          </cell>
          <cell r="I11" t="str">
            <v>MAKINWA</v>
          </cell>
        </row>
        <row r="12">
          <cell r="A12" t="str">
            <v>SERENI</v>
          </cell>
          <cell r="C12" t="str">
            <v>CODA</v>
          </cell>
          <cell r="E12" t="str">
            <v>CESAR</v>
          </cell>
          <cell r="I12" t="str">
            <v>MASCARA</v>
          </cell>
        </row>
        <row r="13">
          <cell r="C13" t="str">
            <v>CORDOBA</v>
          </cell>
          <cell r="E13" t="str">
            <v>CESAR PRATES </v>
          </cell>
          <cell r="I13" t="str">
            <v>MUTU</v>
          </cell>
        </row>
        <row r="14">
          <cell r="C14" t="str">
            <v>DI BIAGIO</v>
          </cell>
          <cell r="E14" t="str">
            <v>DE SILVESTRI</v>
          </cell>
          <cell r="I14" t="str">
            <v>PANDEV</v>
          </cell>
        </row>
        <row r="15">
          <cell r="C15" t="str">
            <v>KUFFOUR</v>
          </cell>
          <cell r="E15" t="str">
            <v>FOGGIA</v>
          </cell>
          <cell r="I15" t="str">
            <v>VENTOLA</v>
          </cell>
        </row>
        <row r="16">
          <cell r="C16" t="str">
            <v>MAICON</v>
          </cell>
          <cell r="E16" t="str">
            <v>GONZALEZ</v>
          </cell>
        </row>
        <row r="17">
          <cell r="C17" t="str">
            <v>MAXWELL</v>
          </cell>
          <cell r="E17" t="str">
            <v>LIVERANI</v>
          </cell>
        </row>
        <row r="18">
          <cell r="C18" t="str">
            <v>NESTA</v>
          </cell>
          <cell r="E18" t="str">
            <v>MATUZALEM</v>
          </cell>
        </row>
        <row r="19">
          <cell r="C19" t="str">
            <v>PACI</v>
          </cell>
          <cell r="E19" t="str">
            <v>MOZART</v>
          </cell>
        </row>
        <row r="20">
          <cell r="C20" t="str">
            <v>SIMIC</v>
          </cell>
          <cell r="E20" t="str">
            <v>MUDINGAY</v>
          </cell>
        </row>
        <row r="21">
          <cell r="C21" t="str">
            <v>STENDARDO</v>
          </cell>
          <cell r="E21" t="str">
            <v>PIZARRO</v>
          </cell>
        </row>
        <row r="22">
          <cell r="C22" t="str">
            <v>ZAPATA</v>
          </cell>
          <cell r="E22" t="str">
            <v>SIMPLICIO</v>
          </cell>
        </row>
        <row r="23">
          <cell r="C23" t="str">
            <v>ZAURI</v>
          </cell>
          <cell r="E23" t="str">
            <v>TISSONE</v>
          </cell>
        </row>
        <row r="24">
          <cell r="E24" t="str">
            <v>TONETTO</v>
          </cell>
        </row>
        <row r="25">
          <cell r="E25" t="str">
            <v>ZIEGLER</v>
          </cell>
        </row>
        <row r="33">
          <cell r="A33">
            <v>8</v>
          </cell>
          <cell r="C33">
            <v>19</v>
          </cell>
          <cell r="E33">
            <v>21</v>
          </cell>
          <cell r="G33">
            <v>2</v>
          </cell>
          <cell r="I33">
            <v>11</v>
          </cell>
        </row>
      </sheetData>
      <sheetData sheetId="2">
        <row r="5">
          <cell r="A5" t="str">
            <v>BUCCI</v>
          </cell>
          <cell r="C5" t="str">
            <v>BELLINI</v>
          </cell>
          <cell r="E5" t="str">
            <v>AMBROSINI</v>
          </cell>
          <cell r="G5" t="str">
            <v>DEL PIERO</v>
          </cell>
          <cell r="I5" t="str">
            <v>BAZZANI</v>
          </cell>
        </row>
        <row r="6">
          <cell r="A6" t="str">
            <v>CALDERONI</v>
          </cell>
          <cell r="C6" t="str">
            <v>DIANA</v>
          </cell>
          <cell r="E6" t="str">
            <v>AQUILANI</v>
          </cell>
          <cell r="G6" t="str">
            <v>LOCATELLI</v>
          </cell>
          <cell r="I6" t="str">
            <v>BONAZZOLI</v>
          </cell>
        </row>
        <row r="7">
          <cell r="A7" t="str">
            <v>DE LUCIA</v>
          </cell>
          <cell r="C7" t="str">
            <v>FELIPE</v>
          </cell>
          <cell r="E7" t="str">
            <v>CAMBIASSO</v>
          </cell>
          <cell r="G7" t="str">
            <v>MESSI</v>
          </cell>
          <cell r="I7" t="str">
            <v>BORRIELLO</v>
          </cell>
        </row>
        <row r="8">
          <cell r="A8" t="str">
            <v>HANDANOVIC</v>
          </cell>
          <cell r="C8" t="str">
            <v>FERRARI</v>
          </cell>
          <cell r="E8" t="str">
            <v>CASSETTI</v>
          </cell>
          <cell r="G8" t="str">
            <v>MORFEO</v>
          </cell>
          <cell r="I8" t="str">
            <v>DI MICHELE</v>
          </cell>
        </row>
        <row r="9">
          <cell r="A9" t="str">
            <v>J. CESAR</v>
          </cell>
          <cell r="C9" t="str">
            <v>KALADZE</v>
          </cell>
          <cell r="E9" t="str">
            <v>DONATI</v>
          </cell>
          <cell r="I9" t="str">
            <v>GILARDINO</v>
          </cell>
        </row>
        <row r="10">
          <cell r="A10" t="str">
            <v>TOLDO</v>
          </cell>
          <cell r="C10" t="str">
            <v>MANDELLI</v>
          </cell>
          <cell r="E10" t="str">
            <v>FATY</v>
          </cell>
          <cell r="I10" t="str">
            <v>INZAGHI F.</v>
          </cell>
        </row>
        <row r="11">
          <cell r="C11" t="str">
            <v>MEXES</v>
          </cell>
          <cell r="E11" t="str">
            <v>FIGO</v>
          </cell>
          <cell r="I11" t="str">
            <v>LAZZARI</v>
          </cell>
        </row>
        <row r="12">
          <cell r="C12" t="str">
            <v>PARISI</v>
          </cell>
          <cell r="E12" t="str">
            <v>FIORE</v>
          </cell>
          <cell r="I12" t="str">
            <v>MATUSIAK</v>
          </cell>
        </row>
        <row r="13">
          <cell r="C13" t="str">
            <v>PISANO</v>
          </cell>
          <cell r="E13" t="str">
            <v>GATTUSO</v>
          </cell>
          <cell r="I13" t="str">
            <v>OLIVEIRA</v>
          </cell>
        </row>
        <row r="14">
          <cell r="C14" t="str">
            <v>PRATALI</v>
          </cell>
          <cell r="E14" t="str">
            <v>GOURCUFF</v>
          </cell>
          <cell r="I14" t="str">
            <v>PELLE'</v>
          </cell>
        </row>
        <row r="15">
          <cell r="C15" t="str">
            <v>SIVIGLIA</v>
          </cell>
          <cell r="E15" t="str">
            <v>GUANA</v>
          </cell>
          <cell r="I15" t="str">
            <v>PELLISSIER</v>
          </cell>
        </row>
        <row r="16">
          <cell r="C16" t="str">
            <v>ZANETTI</v>
          </cell>
          <cell r="E16" t="str">
            <v>JANKULOVSKY</v>
          </cell>
          <cell r="I16" t="str">
            <v>POZZI</v>
          </cell>
        </row>
        <row r="17">
          <cell r="C17" t="str">
            <v>ZENONI C.</v>
          </cell>
          <cell r="E17" t="str">
            <v>JIMENEZ</v>
          </cell>
          <cell r="I17" t="str">
            <v>SAUDATI</v>
          </cell>
        </row>
        <row r="18">
          <cell r="E18" t="str">
            <v>LEDESMA</v>
          </cell>
          <cell r="I18" t="str">
            <v>SPINESI</v>
          </cell>
        </row>
        <row r="19">
          <cell r="E19" t="str">
            <v>MONTOLIVO</v>
          </cell>
          <cell r="I19" t="str">
            <v>TAVANO</v>
          </cell>
        </row>
        <row r="20">
          <cell r="E20" t="str">
            <v>MORO</v>
          </cell>
          <cell r="I20" t="str">
            <v>TREZEGUET</v>
          </cell>
        </row>
        <row r="21">
          <cell r="E21" t="str">
            <v>PINZI</v>
          </cell>
        </row>
        <row r="22">
          <cell r="E22" t="str">
            <v>ROSI</v>
          </cell>
        </row>
        <row r="23">
          <cell r="E23" t="str">
            <v>SANTANA</v>
          </cell>
        </row>
        <row r="24">
          <cell r="E24" t="str">
            <v>SOLARI</v>
          </cell>
        </row>
        <row r="25">
          <cell r="E25" t="str">
            <v>VOLPI</v>
          </cell>
        </row>
        <row r="26">
          <cell r="E26" t="str">
            <v>WILHELMSSON</v>
          </cell>
        </row>
        <row r="34">
          <cell r="A34">
            <v>6</v>
          </cell>
          <cell r="C34">
            <v>13</v>
          </cell>
          <cell r="E34">
            <v>22</v>
          </cell>
          <cell r="G34">
            <v>4</v>
          </cell>
          <cell r="I34">
            <v>16</v>
          </cell>
        </row>
      </sheetData>
      <sheetData sheetId="3">
        <row r="5">
          <cell r="A5" t="str">
            <v>BALLI</v>
          </cell>
          <cell r="C5" t="str">
            <v>ACCARDI</v>
          </cell>
          <cell r="E5" t="str">
            <v>BONANNI</v>
          </cell>
          <cell r="G5" t="str">
            <v>DEFENDI</v>
          </cell>
          <cell r="I5" t="str">
            <v>ADRIANO</v>
          </cell>
        </row>
        <row r="6">
          <cell r="A6" t="str">
            <v>BALLOTTA</v>
          </cell>
          <cell r="C6" t="str">
            <v>ANDREOLLI</v>
          </cell>
          <cell r="E6" t="str">
            <v>DE ROSSI</v>
          </cell>
          <cell r="G6" t="str">
            <v>TOTTI</v>
          </cell>
          <cell r="I6" t="str">
            <v>BIANCHI</v>
          </cell>
        </row>
        <row r="7">
          <cell r="A7" t="str">
            <v>BASSI</v>
          </cell>
          <cell r="C7" t="str">
            <v>CHIELLINI</v>
          </cell>
          <cell r="E7" t="str">
            <v>EMERSON</v>
          </cell>
          <cell r="I7" t="str">
            <v>BJELANOVIC</v>
          </cell>
        </row>
        <row r="8">
          <cell r="A8" t="str">
            <v>BENUSSI</v>
          </cell>
          <cell r="C8" t="str">
            <v>CHIVU</v>
          </cell>
          <cell r="E8" t="str">
            <v>JORGENSENN</v>
          </cell>
          <cell r="I8" t="str">
            <v>CAVANI</v>
          </cell>
        </row>
        <row r="9">
          <cell r="A9" t="str">
            <v>PAGLIUCA</v>
          </cell>
          <cell r="C9" t="str">
            <v>DEFENDI</v>
          </cell>
          <cell r="E9" t="str">
            <v>KUZMANOVIC</v>
          </cell>
          <cell r="I9" t="str">
            <v>CORVIA</v>
          </cell>
        </row>
        <row r="10">
          <cell r="A10" t="str">
            <v>PELIZZOLI</v>
          </cell>
          <cell r="C10" t="str">
            <v>MAGGIO</v>
          </cell>
          <cell r="E10" t="str">
            <v>MEGHNI</v>
          </cell>
          <cell r="I10" t="str">
            <v>FERREIRA PINTO</v>
          </cell>
        </row>
        <row r="11">
          <cell r="A11" t="str">
            <v>PERUZZI</v>
          </cell>
          <cell r="C11" t="str">
            <v>MALDINI</v>
          </cell>
          <cell r="E11" t="str">
            <v>MESTO</v>
          </cell>
          <cell r="I11" t="str">
            <v>FLACHI</v>
          </cell>
        </row>
        <row r="12">
          <cell r="A12" t="str">
            <v>PIPOLO</v>
          </cell>
          <cell r="C12" t="str">
            <v>MOTTA</v>
          </cell>
          <cell r="E12" t="str">
            <v>MIGLIACCIO</v>
          </cell>
          <cell r="I12" t="str">
            <v>KONAN</v>
          </cell>
        </row>
        <row r="13">
          <cell r="A13" t="str">
            <v>ZOTTI</v>
          </cell>
          <cell r="C13" t="str">
            <v>PASQUAL</v>
          </cell>
          <cell r="E13" t="str">
            <v>NIELSEN</v>
          </cell>
          <cell r="I13" t="str">
            <v>MARTINS</v>
          </cell>
        </row>
        <row r="14">
          <cell r="C14" t="str">
            <v>PASQUALE</v>
          </cell>
          <cell r="E14" t="str">
            <v>OLIVERA</v>
          </cell>
          <cell r="I14" t="str">
            <v>PAPONI</v>
          </cell>
        </row>
        <row r="15">
          <cell r="C15" t="str">
            <v>PERNA</v>
          </cell>
          <cell r="E15" t="str">
            <v>PISANU</v>
          </cell>
          <cell r="I15" t="str">
            <v>PAZZINI</v>
          </cell>
        </row>
        <row r="16">
          <cell r="C16" t="str">
            <v>RAGGI</v>
          </cell>
          <cell r="E16" t="str">
            <v>SEMIOLI</v>
          </cell>
          <cell r="I16" t="str">
            <v>PIA'</v>
          </cell>
        </row>
        <row r="17">
          <cell r="C17" t="str">
            <v>RINAUDO</v>
          </cell>
          <cell r="E17" t="str">
            <v>TADDEI</v>
          </cell>
          <cell r="I17" t="str">
            <v>REGINALDO</v>
          </cell>
        </row>
        <row r="18">
          <cell r="C18" t="str">
            <v>SAMUEL</v>
          </cell>
          <cell r="E18" t="str">
            <v>VANNUCCHI</v>
          </cell>
          <cell r="I18" t="str">
            <v>RONALDINHO</v>
          </cell>
        </row>
        <row r="19">
          <cell r="C19" t="str">
            <v>VARGAS</v>
          </cell>
          <cell r="E19" t="str">
            <v>VERGASSOLA</v>
          </cell>
          <cell r="I19" t="str">
            <v>RONALDO</v>
          </cell>
        </row>
        <row r="20">
          <cell r="C20" t="str">
            <v>ZACCARDO</v>
          </cell>
          <cell r="I20" t="str">
            <v>VUCINIC</v>
          </cell>
        </row>
        <row r="21">
          <cell r="C21" t="str">
            <v>ZAPOTOCNY</v>
          </cell>
          <cell r="I21" t="str">
            <v>ZAMPAGNA</v>
          </cell>
        </row>
        <row r="22">
          <cell r="C22" t="str">
            <v>ZORO</v>
          </cell>
        </row>
        <row r="31">
          <cell r="A31">
            <v>9</v>
          </cell>
          <cell r="C31">
            <v>18</v>
          </cell>
          <cell r="E31">
            <v>15</v>
          </cell>
          <cell r="G31">
            <v>2</v>
          </cell>
          <cell r="I31">
            <v>17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ALMIRON</v>
          </cell>
          <cell r="G5" t="str">
            <v>MICCOLI</v>
          </cell>
          <cell r="I5" t="str">
            <v>ABBRUSCATO</v>
          </cell>
        </row>
        <row r="6">
          <cell r="A6" t="str">
            <v>AMELIA</v>
          </cell>
          <cell r="C6" t="str">
            <v>BONERA</v>
          </cell>
          <cell r="E6" t="str">
            <v>CAMORANESI </v>
          </cell>
          <cell r="G6" t="str">
            <v>RECOBA</v>
          </cell>
          <cell r="I6" t="str">
            <v>BOGDANI</v>
          </cell>
        </row>
        <row r="7">
          <cell r="A7" t="str">
            <v>CARINI</v>
          </cell>
          <cell r="C7" t="str">
            <v>CARROZZIERI</v>
          </cell>
          <cell r="E7" t="str">
            <v>CASERTA</v>
          </cell>
          <cell r="G7" t="str">
            <v>ROBINHO</v>
          </cell>
          <cell r="I7" t="str">
            <v>CARACCIOLO</v>
          </cell>
        </row>
        <row r="8">
          <cell r="A8" t="str">
            <v>CURCI</v>
          </cell>
          <cell r="C8" t="str">
            <v>CASSANI</v>
          </cell>
          <cell r="E8" t="str">
            <v>COZZOLINO</v>
          </cell>
          <cell r="I8" t="str">
            <v>CASSANO</v>
          </cell>
        </row>
        <row r="9">
          <cell r="A9" t="str">
            <v>DONI</v>
          </cell>
          <cell r="C9" t="str">
            <v>CRIBARI</v>
          </cell>
          <cell r="E9" t="str">
            <v>DACOURT</v>
          </cell>
          <cell r="I9" t="str">
            <v>FLORO FLORES</v>
          </cell>
        </row>
        <row r="10">
          <cell r="A10" t="str">
            <v>MANITTA</v>
          </cell>
          <cell r="C10" t="str">
            <v>DI LORETO</v>
          </cell>
          <cell r="E10" t="str">
            <v>ESPOSITO</v>
          </cell>
          <cell r="I10" t="str">
            <v>FOTI</v>
          </cell>
        </row>
        <row r="11">
          <cell r="A11" t="str">
            <v>NOVAKOVIC</v>
          </cell>
          <cell r="C11" t="str">
            <v>DOMIZZI</v>
          </cell>
          <cell r="E11" t="str">
            <v>ITALIANO</v>
          </cell>
          <cell r="I11" t="str">
            <v>IAQUINTA</v>
          </cell>
        </row>
        <row r="12">
          <cell r="A12" t="str">
            <v>PAOLETTI</v>
          </cell>
          <cell r="C12" t="str">
            <v>GALANTE</v>
          </cell>
          <cell r="E12" t="str">
            <v>MAURI</v>
          </cell>
          <cell r="I12" t="str">
            <v>PALLADINO</v>
          </cell>
        </row>
        <row r="13">
          <cell r="A13" t="str">
            <v>TAIBI</v>
          </cell>
          <cell r="C13" t="str">
            <v>GROSSO</v>
          </cell>
          <cell r="E13" t="str">
            <v>MUTARELLI</v>
          </cell>
          <cell r="I13" t="str">
            <v>ROCCHI</v>
          </cell>
        </row>
        <row r="14">
          <cell r="C14" t="str">
            <v>LANNA</v>
          </cell>
          <cell r="E14" t="str">
            <v>NEDVED</v>
          </cell>
          <cell r="I14" t="str">
            <v>ROSINA</v>
          </cell>
        </row>
        <row r="15">
          <cell r="C15" t="str">
            <v>LUCCHINI</v>
          </cell>
          <cell r="E15" t="str">
            <v>OBODO</v>
          </cell>
          <cell r="I15" t="str">
            <v>STELLONE</v>
          </cell>
        </row>
        <row r="16">
          <cell r="C16" t="str">
            <v>MARTINEZ</v>
          </cell>
          <cell r="E16" t="str">
            <v>PALOMBO</v>
          </cell>
          <cell r="I16" t="str">
            <v>TONI</v>
          </cell>
        </row>
        <row r="17">
          <cell r="C17" t="str">
            <v>MARZORATTI</v>
          </cell>
          <cell r="E17" t="str">
            <v>PERROTTA</v>
          </cell>
          <cell r="I17" t="str">
            <v>VIERI</v>
          </cell>
        </row>
        <row r="18">
          <cell r="C18" t="str">
            <v>MOLINARO</v>
          </cell>
          <cell r="E18" t="str">
            <v>PERRULLI</v>
          </cell>
          <cell r="I18" t="str">
            <v>VOLPATO</v>
          </cell>
        </row>
        <row r="19">
          <cell r="C19" t="str">
            <v>PANUCCI</v>
          </cell>
          <cell r="E19" t="str">
            <v>SEEDORF</v>
          </cell>
        </row>
        <row r="20">
          <cell r="C20" t="str">
            <v>PISANO</v>
          </cell>
          <cell r="E20" t="str">
            <v>SIVOK</v>
          </cell>
        </row>
        <row r="21">
          <cell r="C21" t="str">
            <v>UJIFALUSI</v>
          </cell>
          <cell r="E21" t="str">
            <v>VIEIRA</v>
          </cell>
        </row>
        <row r="22">
          <cell r="C22" t="str">
            <v>ZAMBROTTA</v>
          </cell>
        </row>
        <row r="34">
          <cell r="A34">
            <v>9</v>
          </cell>
          <cell r="C34">
            <v>18</v>
          </cell>
          <cell r="E34">
            <v>17</v>
          </cell>
          <cell r="G34">
            <v>3</v>
          </cell>
          <cell r="I34">
            <v>14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ANTONINI</v>
          </cell>
          <cell r="G5" t="str">
            <v>BAGGIO R.</v>
          </cell>
          <cell r="I5" t="str">
            <v>AMAURI</v>
          </cell>
        </row>
        <row r="6">
          <cell r="A6" t="str">
            <v>BERNI</v>
          </cell>
          <cell r="C6" t="str">
            <v>BIANCO</v>
          </cell>
          <cell r="E6" t="str">
            <v>BRESCIANO</v>
          </cell>
          <cell r="G6" t="str">
            <v>CAPONE</v>
          </cell>
          <cell r="I6" t="str">
            <v>AMORUSO</v>
          </cell>
        </row>
        <row r="7">
          <cell r="A7" t="str">
            <v>BUFFON</v>
          </cell>
          <cell r="C7" t="str">
            <v>COMOTTO</v>
          </cell>
          <cell r="E7" t="str">
            <v>CONTI</v>
          </cell>
          <cell r="G7" t="str">
            <v>KAKA'</v>
          </cell>
          <cell r="I7" t="str">
            <v>BOJINOV</v>
          </cell>
        </row>
        <row r="8">
          <cell r="A8" t="str">
            <v>CAGLIONI</v>
          </cell>
          <cell r="C8" t="str">
            <v>DAINELLI</v>
          </cell>
          <cell r="E8" t="str">
            <v>DALLA BONA</v>
          </cell>
          <cell r="G8" t="str">
            <v>ROSSI</v>
          </cell>
          <cell r="I8" t="str">
            <v>BUDAN</v>
          </cell>
        </row>
        <row r="9">
          <cell r="A9" t="str">
            <v>DIDA</v>
          </cell>
          <cell r="C9" t="str">
            <v>D'ANNA</v>
          </cell>
          <cell r="E9" t="str">
            <v>DEL VECCHIO</v>
          </cell>
          <cell r="I9" t="str">
            <v>CERCI</v>
          </cell>
        </row>
        <row r="10">
          <cell r="A10" t="str">
            <v>FONTANA</v>
          </cell>
          <cell r="C10" t="str">
            <v>FRANCESCHINI</v>
          </cell>
          <cell r="E10" t="str">
            <v>DONADEL</v>
          </cell>
          <cell r="I10" t="str">
            <v>CORONA</v>
          </cell>
        </row>
        <row r="11">
          <cell r="A11" t="str">
            <v>JAAKKOLA</v>
          </cell>
          <cell r="C11" t="str">
            <v>KONKO</v>
          </cell>
          <cell r="E11" t="str">
            <v>GASBARRONI</v>
          </cell>
          <cell r="I11" t="str">
            <v>DANILEVICIUS</v>
          </cell>
        </row>
        <row r="12">
          <cell r="A12" t="str">
            <v>MIRANTE</v>
          </cell>
          <cell r="C12" t="str">
            <v>KROLDRUP</v>
          </cell>
          <cell r="E12" t="str">
            <v>GIACOMAZZI</v>
          </cell>
          <cell r="I12" t="str">
            <v>ETO'O</v>
          </cell>
        </row>
        <row r="13">
          <cell r="A13" t="str">
            <v>SICIGNANO</v>
          </cell>
          <cell r="C13" t="str">
            <v>LORIA</v>
          </cell>
          <cell r="E13" t="str">
            <v>LEON</v>
          </cell>
          <cell r="I13" t="str">
            <v>IBRAHIMOVIC</v>
          </cell>
        </row>
        <row r="14">
          <cell r="A14" t="str">
            <v>SIRIGU</v>
          </cell>
          <cell r="C14" t="str">
            <v>LUKOVIC</v>
          </cell>
          <cell r="E14" t="str">
            <v>MANCINI</v>
          </cell>
          <cell r="I14" t="str">
            <v>INZAGHI S.</v>
          </cell>
        </row>
        <row r="15">
          <cell r="A15" t="str">
            <v>SQUIZZI</v>
          </cell>
          <cell r="C15" t="str">
            <v>MATERAZZI</v>
          </cell>
          <cell r="E15" t="str">
            <v>MANNINI</v>
          </cell>
          <cell r="I15" t="str">
            <v>LUCARELLI</v>
          </cell>
        </row>
        <row r="16">
          <cell r="A16" t="str">
            <v>STORARI</v>
          </cell>
          <cell r="C16" t="str">
            <v>ODDO</v>
          </cell>
          <cell r="E16" t="str">
            <v>MARESCA</v>
          </cell>
          <cell r="I16" t="str">
            <v>MUZZI</v>
          </cell>
        </row>
        <row r="17">
          <cell r="C17" t="str">
            <v>PFERTZEL</v>
          </cell>
          <cell r="E17" t="str">
            <v>MARIANINI</v>
          </cell>
          <cell r="I17" t="str">
            <v>OBINNA</v>
          </cell>
        </row>
        <row r="18">
          <cell r="C18" t="str">
            <v>SILVESTRI</v>
          </cell>
          <cell r="E18" t="str">
            <v>MORRONE</v>
          </cell>
          <cell r="I18" t="str">
            <v>OKAKA</v>
          </cell>
        </row>
        <row r="19">
          <cell r="C19" t="str">
            <v>ZENONI D.</v>
          </cell>
          <cell r="E19" t="str">
            <v>MUNTARI</v>
          </cell>
          <cell r="I19" t="str">
            <v>SHEVCHENKO</v>
          </cell>
        </row>
        <row r="20">
          <cell r="E20" t="str">
            <v>STANKOVIC</v>
          </cell>
        </row>
        <row r="31">
          <cell r="A31">
            <v>12</v>
          </cell>
          <cell r="C31">
            <v>15</v>
          </cell>
          <cell r="E31">
            <v>16</v>
          </cell>
          <cell r="G31">
            <v>4</v>
          </cell>
          <cell r="I31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8" t="s">
        <v>13</v>
      </c>
      <c r="B1" s="68"/>
      <c r="C1" s="68"/>
      <c r="E1" s="9"/>
      <c r="F1" s="9"/>
      <c r="G1" s="9"/>
    </row>
    <row r="2" spans="1:7" ht="18">
      <c r="A2" s="49" t="s">
        <v>127</v>
      </c>
      <c r="B2" s="48">
        <v>0</v>
      </c>
      <c r="C2" s="66"/>
      <c r="D2" s="9"/>
      <c r="E2" s="9"/>
      <c r="F2" s="9"/>
      <c r="G2" s="9"/>
    </row>
    <row r="3" spans="1:7" ht="18">
      <c r="A3" s="49" t="s">
        <v>128</v>
      </c>
      <c r="B3" s="48">
        <v>0</v>
      </c>
      <c r="C3" s="67"/>
      <c r="D3" s="9"/>
      <c r="E3" s="9"/>
      <c r="F3" s="9"/>
      <c r="G3" s="9"/>
    </row>
    <row r="4" spans="1:7" ht="18">
      <c r="A4" s="47" t="s">
        <v>129</v>
      </c>
      <c r="B4" s="13">
        <v>2</v>
      </c>
      <c r="C4" s="64" t="s">
        <v>147</v>
      </c>
      <c r="D4" s="9"/>
      <c r="E4" s="9"/>
      <c r="F4" s="9"/>
      <c r="G4" s="9"/>
    </row>
    <row r="5" spans="1:7" ht="18">
      <c r="A5" s="47" t="s">
        <v>130</v>
      </c>
      <c r="B5" s="13">
        <v>2</v>
      </c>
      <c r="C5" s="65"/>
      <c r="D5" s="9"/>
      <c r="E5" s="9"/>
      <c r="F5" s="9"/>
      <c r="G5" s="9"/>
    </row>
    <row r="6" spans="1:7" ht="18">
      <c r="A6" s="49" t="s">
        <v>131</v>
      </c>
      <c r="B6" s="48">
        <v>3</v>
      </c>
      <c r="C6" s="66" t="s">
        <v>148</v>
      </c>
      <c r="D6" s="9"/>
      <c r="E6" s="9"/>
      <c r="F6" s="9"/>
      <c r="G6" s="9"/>
    </row>
    <row r="7" spans="1:7" ht="18">
      <c r="A7" s="49" t="s">
        <v>132</v>
      </c>
      <c r="B7" s="48">
        <v>1</v>
      </c>
      <c r="C7" s="67"/>
      <c r="D7" s="9"/>
      <c r="E7" s="9"/>
      <c r="F7" s="9"/>
      <c r="G7" s="9"/>
    </row>
    <row r="8" spans="1:7" ht="18">
      <c r="A8" s="47" t="s">
        <v>133</v>
      </c>
      <c r="B8" s="13">
        <v>3</v>
      </c>
      <c r="C8" s="64" t="s">
        <v>152</v>
      </c>
      <c r="D8" s="9"/>
      <c r="E8" s="9"/>
      <c r="F8" s="9"/>
      <c r="G8" s="9"/>
    </row>
    <row r="9" spans="1:7" ht="18">
      <c r="A9" s="47" t="s">
        <v>134</v>
      </c>
      <c r="B9" s="13">
        <v>1</v>
      </c>
      <c r="C9" s="65"/>
      <c r="D9" s="9"/>
      <c r="E9" s="9"/>
      <c r="F9" s="9"/>
      <c r="G9" s="9"/>
    </row>
    <row r="10" spans="1:7" ht="18">
      <c r="A10" s="49" t="s">
        <v>135</v>
      </c>
      <c r="B10" s="48">
        <v>0</v>
      </c>
      <c r="C10" s="66"/>
      <c r="D10" s="9"/>
      <c r="E10" s="9"/>
      <c r="F10" s="9"/>
      <c r="G10" s="9"/>
    </row>
    <row r="11" spans="1:7" ht="18">
      <c r="A11" s="49" t="s">
        <v>136</v>
      </c>
      <c r="B11" s="48">
        <v>0</v>
      </c>
      <c r="C11" s="67"/>
      <c r="D11" s="9"/>
      <c r="E11" s="9"/>
      <c r="F11" s="9"/>
      <c r="G11" s="9"/>
    </row>
    <row r="12" spans="1:7" ht="18">
      <c r="A12" s="47" t="s">
        <v>137</v>
      </c>
      <c r="B12" s="13">
        <v>1</v>
      </c>
      <c r="C12" s="64" t="s">
        <v>149</v>
      </c>
      <c r="D12" s="9"/>
      <c r="E12" s="9"/>
      <c r="F12" s="9"/>
      <c r="G12" s="9"/>
    </row>
    <row r="13" spans="1:7" ht="18">
      <c r="A13" s="47" t="s">
        <v>138</v>
      </c>
      <c r="B13" s="13">
        <v>1</v>
      </c>
      <c r="C13" s="65"/>
      <c r="D13" s="9"/>
      <c r="E13" s="9"/>
      <c r="F13" s="9"/>
      <c r="G13" s="9"/>
    </row>
    <row r="14" spans="1:7" ht="18">
      <c r="A14" s="49" t="s">
        <v>139</v>
      </c>
      <c r="B14" s="48">
        <v>2</v>
      </c>
      <c r="C14" s="66" t="s">
        <v>150</v>
      </c>
      <c r="D14" s="9"/>
      <c r="E14" s="9"/>
      <c r="F14" s="9"/>
      <c r="G14" s="9"/>
    </row>
    <row r="15" spans="1:7" ht="18">
      <c r="A15" s="49" t="s">
        <v>140</v>
      </c>
      <c r="B15" s="48">
        <v>1</v>
      </c>
      <c r="C15" s="67"/>
      <c r="D15" s="9"/>
      <c r="E15" s="9"/>
      <c r="F15" s="9"/>
      <c r="G15" s="9"/>
    </row>
    <row r="16" spans="1:18" ht="18" customHeight="1">
      <c r="A16" s="47" t="s">
        <v>141</v>
      </c>
      <c r="B16" s="13">
        <v>0</v>
      </c>
      <c r="C16" s="6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142</v>
      </c>
      <c r="B17" s="13">
        <v>0</v>
      </c>
      <c r="C17" s="65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143</v>
      </c>
      <c r="B18" s="55">
        <v>1</v>
      </c>
      <c r="C18" s="60" t="s">
        <v>151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144</v>
      </c>
      <c r="B19" s="55">
        <v>0</v>
      </c>
      <c r="C19" s="61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6" t="s">
        <v>145</v>
      </c>
      <c r="B20" s="57">
        <v>1</v>
      </c>
      <c r="C20" s="62" t="s">
        <v>153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6" t="s">
        <v>146</v>
      </c>
      <c r="B21" s="57">
        <v>1</v>
      </c>
      <c r="C21" s="6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0:C11"/>
    <mergeCell ref="A1:C1"/>
    <mergeCell ref="C6:C7"/>
    <mergeCell ref="C8:C9"/>
    <mergeCell ref="C2:C3"/>
    <mergeCell ref="C4:C5"/>
    <mergeCell ref="C18:C19"/>
    <mergeCell ref="C20:C21"/>
    <mergeCell ref="C16:C17"/>
    <mergeCell ref="C12:C13"/>
    <mergeCell ref="C14:C1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26°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74" t="s">
        <v>1</v>
      </c>
      <c r="B3" s="74"/>
      <c r="C3" s="74"/>
      <c r="D3" s="74"/>
      <c r="E3" s="74"/>
      <c r="F3" s="39">
        <f>N63</f>
        <v>3</v>
      </c>
      <c r="G3" s="37">
        <f>P63</f>
        <v>2</v>
      </c>
      <c r="H3" s="75" t="s">
        <v>5</v>
      </c>
      <c r="I3" s="76"/>
      <c r="J3" s="76"/>
      <c r="K3" s="76"/>
      <c r="L3" s="77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0" t="s">
        <v>8</v>
      </c>
      <c r="I4" s="51" t="s">
        <v>2</v>
      </c>
      <c r="J4" s="72" t="s">
        <v>6</v>
      </c>
      <c r="K4" s="73"/>
      <c r="L4" s="73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14</v>
      </c>
      <c r="C5" s="13">
        <v>6</v>
      </c>
      <c r="D5" s="20">
        <v>-1</v>
      </c>
      <c r="E5" s="20"/>
      <c r="F5" s="95"/>
      <c r="G5" s="96"/>
      <c r="H5" s="27">
        <v>1</v>
      </c>
      <c r="I5" s="30" t="s">
        <v>33</v>
      </c>
      <c r="J5" s="13">
        <v>6</v>
      </c>
      <c r="K5" s="20">
        <v>-1</v>
      </c>
      <c r="L5" s="20"/>
      <c r="M5" s="10"/>
      <c r="N5" s="17"/>
      <c r="O5" s="79"/>
      <c r="P5" s="79"/>
      <c r="Q5" s="79"/>
      <c r="R5" s="9"/>
      <c r="S5" s="9"/>
      <c r="T5" t="str">
        <f>LOOKUP(B5,'[1]Davide'!$A$5:$A$40)</f>
        <v>FREY</v>
      </c>
      <c r="U5">
        <f>IF(T5=B5,1,0)</f>
        <v>1</v>
      </c>
      <c r="W5" t="str">
        <f>LOOKUP(I5,'[1]Fabio'!$A$5:$A$40)</f>
        <v>BALLOTTA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15</v>
      </c>
      <c r="C6" s="13">
        <v>6</v>
      </c>
      <c r="D6" s="20"/>
      <c r="E6" s="20"/>
      <c r="F6" s="97"/>
      <c r="G6" s="98"/>
      <c r="H6" s="27">
        <v>2</v>
      </c>
      <c r="I6" s="30" t="s">
        <v>34</v>
      </c>
      <c r="J6" s="13">
        <v>7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LOOKUP(B6,'[1]Davide'!$C$5:$C$40)</f>
        <v>ZAURI</v>
      </c>
      <c r="U6">
        <f aca="true" t="shared" si="1" ref="U6:U24">IF(T6=B6,1,0)</f>
        <v>1</v>
      </c>
      <c r="W6" t="str">
        <f>LOOKUP(I6,'[1]Fabio'!$C$5:$C$40)</f>
        <v>RAGGI</v>
      </c>
      <c r="X6">
        <f t="shared" si="0"/>
        <v>1</v>
      </c>
    </row>
    <row r="7" spans="1:24" ht="18" customHeight="1">
      <c r="A7" s="19">
        <v>3</v>
      </c>
      <c r="B7" s="26" t="s">
        <v>16</v>
      </c>
      <c r="C7" s="13">
        <v>7</v>
      </c>
      <c r="D7" s="20">
        <v>1</v>
      </c>
      <c r="E7" s="20"/>
      <c r="F7" s="97"/>
      <c r="G7" s="98"/>
      <c r="H7" s="28">
        <v>3</v>
      </c>
      <c r="I7" s="26" t="s">
        <v>35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LOOKUP(B7,'[1]Davide'!$C$5:$C$40)</f>
        <v>BOVO</v>
      </c>
      <c r="U7">
        <f t="shared" si="1"/>
        <v>1</v>
      </c>
      <c r="W7" t="str">
        <f>LOOKUP(I7,'[1]Fabio'!$C$5:$C$40)</f>
        <v>MAGGIO</v>
      </c>
      <c r="X7">
        <f t="shared" si="0"/>
        <v>1</v>
      </c>
    </row>
    <row r="8" spans="1:24" ht="18" customHeight="1">
      <c r="A8" s="19">
        <v>4</v>
      </c>
      <c r="B8" s="26" t="s">
        <v>17</v>
      </c>
      <c r="C8" s="13">
        <v>6.5</v>
      </c>
      <c r="D8" s="20"/>
      <c r="E8" s="20"/>
      <c r="F8" s="97"/>
      <c r="G8" s="98"/>
      <c r="H8" s="28">
        <v>4</v>
      </c>
      <c r="I8" s="26" t="s">
        <v>36</v>
      </c>
      <c r="J8" s="13">
        <v>5</v>
      </c>
      <c r="K8" s="20"/>
      <c r="L8" s="20"/>
      <c r="M8" s="10"/>
      <c r="N8" s="23"/>
      <c r="O8" s="80"/>
      <c r="P8" s="80"/>
      <c r="Q8" s="80"/>
      <c r="R8" s="9"/>
      <c r="S8" s="9"/>
      <c r="T8" t="str">
        <f>LOOKUP(B8,'[1]Davide'!$C$5:$C$40)</f>
        <v>MAICON</v>
      </c>
      <c r="U8">
        <f t="shared" si="1"/>
        <v>1</v>
      </c>
      <c r="W8" t="str">
        <f>LOOKUP(I8,'[1]Fabio'!$C$5:$C$40)</f>
        <v>PASQUAL</v>
      </c>
      <c r="X8">
        <f t="shared" si="0"/>
        <v>1</v>
      </c>
    </row>
    <row r="9" spans="1:24" ht="18" customHeight="1">
      <c r="A9" s="19">
        <v>5</v>
      </c>
      <c r="B9" s="26" t="s">
        <v>18</v>
      </c>
      <c r="C9" s="13">
        <v>6</v>
      </c>
      <c r="D9" s="20"/>
      <c r="E9" s="20"/>
      <c r="F9" s="97"/>
      <c r="G9" s="98"/>
      <c r="H9" s="28">
        <v>5</v>
      </c>
      <c r="I9" s="26" t="s">
        <v>37</v>
      </c>
      <c r="J9" s="13" t="s">
        <v>154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LOOKUP(B9,'[1]Davide'!$C$5:$C$40)</f>
        <v>BURDISSO</v>
      </c>
      <c r="U9">
        <f t="shared" si="1"/>
        <v>1</v>
      </c>
      <c r="W9" t="str">
        <f>LOOKUP(I9,'[1]Fabio'!$C$5:$C$40)</f>
        <v>SAMUEL</v>
      </c>
      <c r="X9">
        <f t="shared" si="0"/>
        <v>1</v>
      </c>
    </row>
    <row r="10" spans="1:24" ht="18" customHeight="1">
      <c r="A10" s="19">
        <v>6</v>
      </c>
      <c r="B10" s="26" t="s">
        <v>19</v>
      </c>
      <c r="C10" s="13">
        <v>7.5</v>
      </c>
      <c r="D10" s="20">
        <v>1</v>
      </c>
      <c r="E10" s="20"/>
      <c r="F10" s="97"/>
      <c r="G10" s="98"/>
      <c r="H10" s="28">
        <v>6</v>
      </c>
      <c r="I10" s="26" t="s">
        <v>38</v>
      </c>
      <c r="J10" s="13">
        <v>6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LOOKUP(B10,'[1]Davide'!$E$5:$E$40)</f>
        <v>FOGGIA</v>
      </c>
      <c r="U10">
        <f t="shared" si="1"/>
        <v>1</v>
      </c>
      <c r="W10" t="str">
        <f>LOOKUP(I10,'[1]Fabio'!$E$5:$E$40)</f>
        <v>DE ROSSI</v>
      </c>
      <c r="X10">
        <f t="shared" si="0"/>
        <v>1</v>
      </c>
    </row>
    <row r="11" spans="1:24" ht="18">
      <c r="A11" s="19">
        <v>7</v>
      </c>
      <c r="B11" s="26" t="s">
        <v>20</v>
      </c>
      <c r="C11" s="13">
        <v>6</v>
      </c>
      <c r="D11" s="20"/>
      <c r="E11" s="20"/>
      <c r="F11" s="99"/>
      <c r="G11" s="100"/>
      <c r="H11" s="28">
        <v>7</v>
      </c>
      <c r="I11" s="26" t="s">
        <v>39</v>
      </c>
      <c r="J11" s="13">
        <v>7.5</v>
      </c>
      <c r="K11" s="20">
        <v>2</v>
      </c>
      <c r="L11" s="20"/>
      <c r="M11" s="10"/>
      <c r="N11" s="10"/>
      <c r="O11" s="10"/>
      <c r="P11" s="10"/>
      <c r="Q11" s="10"/>
      <c r="R11" s="9"/>
      <c r="S11" s="9"/>
      <c r="T11" t="str">
        <f>LOOKUP(B11,'[1]Davide'!$E$5:$E$40)</f>
        <v>PIZARRO</v>
      </c>
      <c r="U11">
        <f t="shared" si="1"/>
        <v>1</v>
      </c>
      <c r="W11" t="str">
        <f>LOOKUP(I11,'[1]Fabio'!$E$5:$E$40)</f>
        <v>TADDEI</v>
      </c>
      <c r="X11">
        <f t="shared" si="0"/>
        <v>0</v>
      </c>
    </row>
    <row r="12" spans="1:24" ht="18">
      <c r="A12" s="19">
        <v>8</v>
      </c>
      <c r="B12" s="26" t="s">
        <v>21</v>
      </c>
      <c r="C12" s="13">
        <v>6</v>
      </c>
      <c r="D12" s="20"/>
      <c r="E12" s="20"/>
      <c r="F12" s="38">
        <f>E70</f>
        <v>73.5</v>
      </c>
      <c r="G12" s="36">
        <f>L70</f>
        <v>69.5</v>
      </c>
      <c r="H12" s="19">
        <v>8</v>
      </c>
      <c r="I12" s="26" t="s">
        <v>40</v>
      </c>
      <c r="J12" s="13">
        <v>7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LOOKUP(B12,'[1]Davide'!$E$5:$E$40)</f>
        <v>BEHRAMI</v>
      </c>
      <c r="U12">
        <f t="shared" si="1"/>
        <v>1</v>
      </c>
      <c r="W12" t="str">
        <f>LOOKUP(I12,'[1]Fabio'!$E$5:$E$40)</f>
        <v>VANNUCCHI</v>
      </c>
      <c r="X12">
        <f t="shared" si="0"/>
        <v>1</v>
      </c>
    </row>
    <row r="13" spans="1:24" ht="18">
      <c r="A13" s="19">
        <v>9</v>
      </c>
      <c r="B13" s="26" t="s">
        <v>22</v>
      </c>
      <c r="C13" s="13">
        <v>6.5</v>
      </c>
      <c r="D13" s="20"/>
      <c r="E13" s="20"/>
      <c r="F13" s="88" t="s">
        <v>3</v>
      </c>
      <c r="G13" s="88"/>
      <c r="H13" s="19">
        <v>9</v>
      </c>
      <c r="I13" s="26" t="s">
        <v>41</v>
      </c>
      <c r="J13" s="13">
        <v>6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LOOKUP(B13,'[1]Davide'!$E$5:$E$40)</f>
        <v>CESAR PRATES </v>
      </c>
      <c r="U13">
        <f t="shared" si="1"/>
        <v>0</v>
      </c>
      <c r="W13" t="str">
        <f>LOOKUP(I13,'[1]Fabio'!$E$5:$E$40)</f>
        <v>JORGENSENN</v>
      </c>
      <c r="X13">
        <f t="shared" si="0"/>
        <v>1</v>
      </c>
    </row>
    <row r="14" spans="1:24" ht="20.25">
      <c r="A14" s="19">
        <v>10</v>
      </c>
      <c r="B14" s="26" t="s">
        <v>23</v>
      </c>
      <c r="C14" s="13" t="s">
        <v>154</v>
      </c>
      <c r="D14" s="20"/>
      <c r="E14" s="20"/>
      <c r="F14" s="89"/>
      <c r="G14" s="90"/>
      <c r="H14" s="28">
        <v>10</v>
      </c>
      <c r="I14" s="26" t="s">
        <v>42</v>
      </c>
      <c r="J14" s="13">
        <v>5.5</v>
      </c>
      <c r="K14" s="20"/>
      <c r="L14" s="20"/>
      <c r="M14" s="10"/>
      <c r="N14" s="87"/>
      <c r="O14" s="87"/>
      <c r="P14" s="87"/>
      <c r="Q14" s="10"/>
      <c r="R14" s="9"/>
      <c r="S14" s="9"/>
      <c r="T14" t="str">
        <f>LOOKUP(B14,'[1]Davide'!$I$5:$I$40)</f>
        <v>CRUZ</v>
      </c>
      <c r="U14">
        <f t="shared" si="1"/>
        <v>1</v>
      </c>
      <c r="W14" t="str">
        <f>LOOKUP(I14,'[1]Fabio'!$I$5:$I$40)</f>
        <v>RONALDO</v>
      </c>
      <c r="X14">
        <f t="shared" si="0"/>
        <v>1</v>
      </c>
    </row>
    <row r="15" spans="1:24" ht="20.25">
      <c r="A15" s="32">
        <v>11</v>
      </c>
      <c r="B15" s="29" t="s">
        <v>24</v>
      </c>
      <c r="C15" s="14">
        <v>6.5</v>
      </c>
      <c r="D15" s="21">
        <v>1</v>
      </c>
      <c r="E15" s="21"/>
      <c r="F15" s="91"/>
      <c r="G15" s="92"/>
      <c r="H15" s="28">
        <v>11</v>
      </c>
      <c r="I15" s="29" t="s">
        <v>43</v>
      </c>
      <c r="J15" s="14">
        <v>6</v>
      </c>
      <c r="K15" s="21"/>
      <c r="L15" s="21"/>
      <c r="M15" s="10"/>
      <c r="N15" s="78"/>
      <c r="O15" s="78"/>
      <c r="P15" s="78"/>
      <c r="Q15" s="10"/>
      <c r="R15" s="9"/>
      <c r="S15" s="9"/>
      <c r="T15" t="str">
        <f>LOOKUP(B15,'[1]Davide'!$I$5:$I$40)</f>
        <v>PANDEV</v>
      </c>
      <c r="U15">
        <f t="shared" si="1"/>
        <v>1</v>
      </c>
      <c r="W15" t="str">
        <f>LOOKUP(I15,'[1]Fabio'!$I$5:$I$40)</f>
        <v>ADRIANO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25</v>
      </c>
      <c r="C17" s="15" t="s">
        <v>154</v>
      </c>
      <c r="D17" s="22"/>
      <c r="E17" s="22"/>
      <c r="F17" s="91"/>
      <c r="G17" s="92"/>
      <c r="H17" s="28">
        <v>12</v>
      </c>
      <c r="I17" s="25" t="s">
        <v>44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LOOKUP(B17,'[1]Davide'!$A$5:$A$40)</f>
        <v>LUPATELLI</v>
      </c>
      <c r="U17">
        <f t="shared" si="1"/>
        <v>1</v>
      </c>
      <c r="W17" t="str">
        <f>LOOKUP(I17,'[1]Fabio'!$A$5:$A$40)</f>
        <v>BALLI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26</v>
      </c>
      <c r="C18" s="13">
        <v>6</v>
      </c>
      <c r="D18" s="20">
        <v>-1</v>
      </c>
      <c r="E18" s="20"/>
      <c r="F18" s="91"/>
      <c r="G18" s="92"/>
      <c r="H18" s="28">
        <v>13</v>
      </c>
      <c r="I18" s="26" t="s">
        <v>45</v>
      </c>
      <c r="J18" s="13" t="s">
        <v>154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LOOKUP(B18,'[1]Davide'!$A$5:$A$40)</f>
        <v>CAMPAGNOLO</v>
      </c>
      <c r="U18">
        <f t="shared" si="1"/>
        <v>1</v>
      </c>
      <c r="W18" t="str">
        <f>LOOKUP(I18,'[1]Fabio'!$A$5:$A$40)</f>
        <v>BASSI</v>
      </c>
      <c r="X18">
        <f t="shared" si="2"/>
        <v>1</v>
      </c>
    </row>
    <row r="19" spans="1:24" ht="18">
      <c r="A19" s="19">
        <v>14</v>
      </c>
      <c r="B19" s="26" t="s">
        <v>27</v>
      </c>
      <c r="C19" s="13">
        <v>6.5</v>
      </c>
      <c r="D19" s="20"/>
      <c r="E19" s="20"/>
      <c r="F19" s="91"/>
      <c r="G19" s="92"/>
      <c r="H19" s="16">
        <v>14</v>
      </c>
      <c r="I19" s="26" t="s">
        <v>46</v>
      </c>
      <c r="J19" s="13" t="s">
        <v>154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LOOKUP(B19,'[1]Davide'!$C$5:$C$40)</f>
        <v>BARZAGLI</v>
      </c>
      <c r="U19">
        <f t="shared" si="1"/>
        <v>1</v>
      </c>
      <c r="W19" t="str">
        <f>LOOKUP(I19,'[1]Fabio'!$C$5:$C$40)</f>
        <v>RINAUDO</v>
      </c>
      <c r="X19">
        <f t="shared" si="2"/>
        <v>1</v>
      </c>
    </row>
    <row r="20" spans="1:24" ht="18">
      <c r="A20" s="33">
        <v>15</v>
      </c>
      <c r="B20" s="26" t="s">
        <v>28</v>
      </c>
      <c r="C20" s="13">
        <v>6.5</v>
      </c>
      <c r="D20" s="20"/>
      <c r="E20" s="20"/>
      <c r="F20" s="91"/>
      <c r="G20" s="92"/>
      <c r="H20" s="28">
        <v>15</v>
      </c>
      <c r="I20" s="26" t="s">
        <v>47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LOOKUP(B20,'[1]Davide'!$C$5:$C$40)</f>
        <v>ARONICA</v>
      </c>
      <c r="U20">
        <f t="shared" si="1"/>
        <v>1</v>
      </c>
      <c r="W20" t="str">
        <f>LOOKUP(I20,'[1]Fabio'!$C$5:$C$40)</f>
        <v>ZACCARDO</v>
      </c>
      <c r="X20">
        <f t="shared" si="2"/>
        <v>1</v>
      </c>
    </row>
    <row r="21" spans="1:24" ht="18">
      <c r="A21" s="34">
        <v>16</v>
      </c>
      <c r="B21" s="26" t="s">
        <v>29</v>
      </c>
      <c r="C21" s="13">
        <v>6</v>
      </c>
      <c r="D21" s="20"/>
      <c r="E21" s="20"/>
      <c r="F21" s="91"/>
      <c r="G21" s="92"/>
      <c r="H21" s="16">
        <v>16</v>
      </c>
      <c r="I21" s="26" t="s">
        <v>48</v>
      </c>
      <c r="J21" s="13">
        <v>7.5</v>
      </c>
      <c r="K21" s="20">
        <v>1</v>
      </c>
      <c r="L21" s="20"/>
      <c r="M21" s="10"/>
      <c r="N21" s="9"/>
      <c r="O21" s="9"/>
      <c r="P21" s="9"/>
      <c r="Q21" s="9"/>
      <c r="R21" s="9"/>
      <c r="S21" s="9"/>
      <c r="T21" t="str">
        <f>LOOKUP(B21,'[1]Davide'!$E$5:$E$40)</f>
        <v>TONETTO</v>
      </c>
      <c r="U21">
        <f t="shared" si="1"/>
        <v>1</v>
      </c>
      <c r="W21" t="str">
        <f>LOOKUP(I21,'[1]Fabio'!$E$5:$E$40)</f>
        <v>SEMIOLI</v>
      </c>
      <c r="X21">
        <f t="shared" si="2"/>
        <v>1</v>
      </c>
    </row>
    <row r="22" spans="1:24" ht="18">
      <c r="A22" s="19">
        <v>17</v>
      </c>
      <c r="B22" s="26" t="s">
        <v>30</v>
      </c>
      <c r="C22" s="13">
        <v>5.5</v>
      </c>
      <c r="D22" s="20"/>
      <c r="E22" s="20"/>
      <c r="F22" s="91"/>
      <c r="G22" s="92"/>
      <c r="H22" s="28">
        <v>17</v>
      </c>
      <c r="I22" s="26" t="s">
        <v>49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LOOKUP(B22,'[1]Davide'!$E$5:$E$40)</f>
        <v>LIVERANI</v>
      </c>
      <c r="U22">
        <f t="shared" si="1"/>
        <v>1</v>
      </c>
      <c r="W22" t="str">
        <f>LOOKUP(I22,'[1]Fabio'!$E$5:$E$40)</f>
        <v>MIGLIACCIO</v>
      </c>
      <c r="X22">
        <f t="shared" si="2"/>
        <v>1</v>
      </c>
    </row>
    <row r="23" spans="1:24" ht="18">
      <c r="A23" s="19">
        <v>18</v>
      </c>
      <c r="B23" s="26" t="s">
        <v>31</v>
      </c>
      <c r="C23" s="13">
        <v>6.5</v>
      </c>
      <c r="D23" s="20">
        <v>1</v>
      </c>
      <c r="E23" s="20"/>
      <c r="F23" s="91"/>
      <c r="G23" s="92"/>
      <c r="H23" s="40">
        <v>18</v>
      </c>
      <c r="I23" s="26" t="s">
        <v>50</v>
      </c>
      <c r="J23" s="13">
        <v>6.5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LOOKUP(B23,'[1]Davide'!$I$5:$I$40)</f>
        <v>CRESPO</v>
      </c>
      <c r="U23">
        <f t="shared" si="1"/>
        <v>1</v>
      </c>
      <c r="W23" t="str">
        <f>LOOKUP(I23,'[1]Fabio'!$I$5:$I$40)</f>
        <v>BIANCHI</v>
      </c>
      <c r="X23">
        <f t="shared" si="2"/>
        <v>1</v>
      </c>
    </row>
    <row r="24" spans="1:24" ht="18">
      <c r="A24" s="35">
        <v>19</v>
      </c>
      <c r="B24" s="26" t="s">
        <v>32</v>
      </c>
      <c r="C24" s="13">
        <v>6.5</v>
      </c>
      <c r="D24" s="20">
        <v>1</v>
      </c>
      <c r="E24" s="20"/>
      <c r="F24" s="93"/>
      <c r="G24" s="94"/>
      <c r="H24" s="41">
        <v>19</v>
      </c>
      <c r="I24" s="26" t="s">
        <v>51</v>
      </c>
      <c r="J24" s="13" t="s">
        <v>154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LOOKUP(B24,'[1]Davide'!$I$5:$I$40)</f>
        <v>MUTU</v>
      </c>
      <c r="U24">
        <f t="shared" si="1"/>
        <v>1</v>
      </c>
      <c r="W24" t="str">
        <f>LOOKUP(I24,'[1]Fabio'!$I$5:$I$40)</f>
        <v>ZAMPAGNA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LOOKUP(B10,'[1]Davide'!$G$5:$G$40)</f>
        <v>COZZA</v>
      </c>
      <c r="U26">
        <f aca="true" t="shared" si="3" ref="U26:U31">IF(T26=B10,1,0)</f>
        <v>0</v>
      </c>
      <c r="W26" t="e">
        <f>LOOKUP(I10,'[1]Fabio'!$G$5:$G$40)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LOOKUP(B11,'[1]Davide'!$G$5:$G$40)</f>
        <v>COZZA</v>
      </c>
      <c r="U27">
        <f t="shared" si="3"/>
        <v>0</v>
      </c>
      <c r="W27" t="str">
        <f>LOOKUP(I11,'[1]Fabio'!$G$5:$G$40)</f>
        <v>TOTTI</v>
      </c>
      <c r="X27">
        <f t="shared" si="4"/>
        <v>1</v>
      </c>
    </row>
    <row r="28" spans="7:24" ht="12.75">
      <c r="G28" s="1"/>
      <c r="T28" t="e">
        <f>LOOKUP(B12,'[1]Davide'!$G$5:$G$40)</f>
        <v>#N/A</v>
      </c>
      <c r="U28" t="e">
        <f t="shared" si="3"/>
        <v>#N/A</v>
      </c>
      <c r="W28" t="str">
        <f>LOOKUP(I12,'[1]Fabio'!$G$5:$G$40)</f>
        <v>TOTTI</v>
      </c>
      <c r="X28">
        <f t="shared" si="4"/>
        <v>0</v>
      </c>
    </row>
    <row r="29" spans="7:24" ht="12.75">
      <c r="G29" s="1"/>
      <c r="T29" t="str">
        <f>LOOKUP(B13,'[1]Davide'!$G$5:$G$40)</f>
        <v>COZZA</v>
      </c>
      <c r="U29">
        <f t="shared" si="3"/>
        <v>1</v>
      </c>
      <c r="W29" t="str">
        <f>LOOKUP(I13,'[1]Fabio'!$G$5:$G$40)</f>
        <v>DEFENDI</v>
      </c>
      <c r="X29">
        <f t="shared" si="4"/>
        <v>0</v>
      </c>
    </row>
    <row r="30" spans="7:24" ht="12.75">
      <c r="G30" s="1"/>
      <c r="T30" t="str">
        <f>LOOKUP(B14,'[1]Davide'!$G$5:$G$40)</f>
        <v>COZZA</v>
      </c>
      <c r="U30">
        <f t="shared" si="3"/>
        <v>0</v>
      </c>
      <c r="W30" t="str">
        <f>LOOKUP(I14,'[1]Fabio'!$G$5:$G$40)</f>
        <v>DEFENDI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LOOKUP(B15,'[1]Davide'!$G$5:$G$40)</f>
        <v>COZZA</v>
      </c>
      <c r="U31">
        <f t="shared" si="3"/>
        <v>0</v>
      </c>
      <c r="W31" t="e">
        <f>LOOKUP(I15,'[1]Fabio'!$G$5:$G$40)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LOOKUP(B21,'[1]Davide'!$G$5:$G$40)</f>
        <v>COZZA</v>
      </c>
      <c r="U32">
        <f>IF(T32=B21,1,0)</f>
        <v>0</v>
      </c>
      <c r="W32" t="str">
        <f>LOOKUP(I21,'[1]Fabio'!$G$5:$G$40)</f>
        <v>DEFENDI</v>
      </c>
      <c r="X32">
        <f>IF(W32=I21,1,0)</f>
        <v>0</v>
      </c>
    </row>
    <row r="33" spans="7:24" ht="12.75">
      <c r="G33" s="1"/>
      <c r="T33" t="str">
        <f>LOOKUP(B22,'[1]Davide'!$G$5:$G$40)</f>
        <v>COZZA</v>
      </c>
      <c r="U33">
        <f>IF(T33=B22,1,0)</f>
        <v>0</v>
      </c>
      <c r="W33" t="str">
        <f>LOOKUP(I22,'[1]Fabio'!$G$5:$G$40)</f>
        <v>DEFENDI</v>
      </c>
      <c r="X33">
        <f>IF(W33=I22,1,0)</f>
        <v>0</v>
      </c>
    </row>
    <row r="34" spans="7:24" ht="12.75">
      <c r="G34" s="1"/>
      <c r="T34" t="str">
        <f>LOOKUP(B23,'[1]Davide'!$G$5:$G$40)</f>
        <v>COZZA</v>
      </c>
      <c r="U34">
        <f>IF(T34=B23,1,0)</f>
        <v>0</v>
      </c>
      <c r="W34" t="e">
        <f>LOOKUP(I23,'[1]Fabio'!$G$5:$G$40)</f>
        <v>#N/A</v>
      </c>
      <c r="X34" t="e">
        <f>IF(W34=I23,1,0)</f>
        <v>#N/A</v>
      </c>
    </row>
    <row r="35" spans="7:24" ht="12.75">
      <c r="G35" s="1"/>
      <c r="T35" t="str">
        <f>LOOKUP(B24,'[1]Davide'!$G$5:$G$40)</f>
        <v>COZZA</v>
      </c>
      <c r="U35">
        <f>IF(T35=B24,1,0)</f>
        <v>0</v>
      </c>
      <c r="W35" t="str">
        <f>LOOKUP(I24,'[1]Fabio'!$G$5:$G$40)</f>
        <v>TOTTI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7</v>
      </c>
      <c r="I52" s="2"/>
      <c r="J52" s="2">
        <f aca="true" t="shared" si="9" ref="J52:J61">IF(H52="sv",0,H52)</f>
        <v>7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8</v>
      </c>
      <c r="B53" s="2"/>
      <c r="C53" s="2">
        <f t="shared" si="7"/>
        <v>8</v>
      </c>
      <c r="D53" s="2">
        <f t="shared" si="8"/>
        <v>1</v>
      </c>
      <c r="E53" s="4">
        <f>SUM(A52:A55)</f>
        <v>26.5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18.5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</v>
      </c>
      <c r="I54" s="2"/>
      <c r="J54" s="2">
        <f t="shared" si="9"/>
        <v>5</v>
      </c>
      <c r="K54" s="2">
        <f t="shared" si="10"/>
        <v>1</v>
      </c>
      <c r="L54" s="2">
        <f>IF(L52=3,L53+J65,L55)</f>
        <v>24.5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 t="str">
        <f t="shared" si="6"/>
        <v>sv</v>
      </c>
      <c r="I55" s="2"/>
      <c r="J55" s="2">
        <f t="shared" si="9"/>
        <v>0</v>
      </c>
      <c r="K55" s="2">
        <f t="shared" si="10"/>
        <v>0</v>
      </c>
      <c r="L55" s="2">
        <f>IF(L52&lt;3,L53+K65,0)</f>
        <v>0</v>
      </c>
    </row>
    <row r="56" spans="1:12" ht="12.75">
      <c r="A56" s="2">
        <f t="shared" si="5"/>
        <v>8.5</v>
      </c>
      <c r="B56" s="2"/>
      <c r="C56" s="2">
        <f t="shared" si="7"/>
        <v>8.5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6</v>
      </c>
      <c r="I56" s="2"/>
      <c r="J56" s="2">
        <f t="shared" si="9"/>
        <v>6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6</v>
      </c>
      <c r="B57" s="2"/>
      <c r="C57" s="2">
        <f t="shared" si="7"/>
        <v>6</v>
      </c>
      <c r="D57" s="2">
        <f t="shared" si="8"/>
        <v>1</v>
      </c>
      <c r="E57" s="4">
        <f>SUM(A56:A59)</f>
        <v>27</v>
      </c>
      <c r="F57" s="4"/>
      <c r="G57" s="2"/>
      <c r="H57" s="2">
        <f t="shared" si="6"/>
        <v>9.5</v>
      </c>
      <c r="I57" s="2"/>
      <c r="J57" s="2">
        <f t="shared" si="9"/>
        <v>9.5</v>
      </c>
      <c r="K57" s="2">
        <f t="shared" si="10"/>
        <v>1</v>
      </c>
      <c r="L57" s="4">
        <f>SUM(H56:H59)</f>
        <v>28.5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69" t="s">
        <v>0</v>
      </c>
      <c r="O58" s="69"/>
      <c r="P58" s="69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6</v>
      </c>
      <c r="I59" s="2"/>
      <c r="J59" s="2">
        <f t="shared" si="9"/>
        <v>6</v>
      </c>
      <c r="K59" s="2">
        <f t="shared" si="10"/>
        <v>1</v>
      </c>
      <c r="L59" s="2">
        <f>IF(L56&lt;3,L57+K67,0)</f>
        <v>0</v>
      </c>
      <c r="N59" s="2">
        <f>E70-64.5</f>
        <v>9</v>
      </c>
      <c r="O59" s="8"/>
      <c r="P59" s="2">
        <f>L70-64.5</f>
        <v>5</v>
      </c>
    </row>
    <row r="60" spans="1:16" ht="12.75">
      <c r="A60" s="2" t="str">
        <f t="shared" si="5"/>
        <v>sv</v>
      </c>
      <c r="B60" s="2"/>
      <c r="C60" s="2">
        <f t="shared" si="7"/>
        <v>0</v>
      </c>
      <c r="D60" s="2">
        <f t="shared" si="8"/>
        <v>0</v>
      </c>
      <c r="E60" s="4">
        <f>SUM(D60:D61)</f>
        <v>1</v>
      </c>
      <c r="F60" s="4"/>
      <c r="G60" s="2"/>
      <c r="H60" s="2">
        <f t="shared" si="6"/>
        <v>5.5</v>
      </c>
      <c r="I60" s="2"/>
      <c r="J60" s="2">
        <f t="shared" si="9"/>
        <v>5.5</v>
      </c>
      <c r="K60" s="2">
        <f t="shared" si="10"/>
        <v>1</v>
      </c>
      <c r="L60" s="4">
        <f>SUM(K60:K61)</f>
        <v>2</v>
      </c>
      <c r="N60" s="2">
        <f>IF(N59&lt;0,0,N59/3)</f>
        <v>3</v>
      </c>
      <c r="O60" s="8"/>
      <c r="P60" s="2">
        <f>IF(P59&lt;0,0,P59/3)</f>
        <v>1.6666666666666667</v>
      </c>
    </row>
    <row r="61" spans="1:16" ht="12.75">
      <c r="A61" s="2">
        <f t="shared" si="5"/>
        <v>7.5</v>
      </c>
      <c r="B61" s="2"/>
      <c r="C61" s="2">
        <f t="shared" si="7"/>
        <v>7.5</v>
      </c>
      <c r="D61" s="2">
        <f t="shared" si="8"/>
        <v>1</v>
      </c>
      <c r="E61" s="4">
        <f>SUM(A60:A61)</f>
        <v>7.5</v>
      </c>
      <c r="F61" s="4"/>
      <c r="G61" s="2"/>
      <c r="H61" s="2">
        <f t="shared" si="6"/>
        <v>6</v>
      </c>
      <c r="I61" s="2"/>
      <c r="J61" s="2">
        <f t="shared" si="9"/>
        <v>6</v>
      </c>
      <c r="K61" s="2">
        <f t="shared" si="10"/>
        <v>1</v>
      </c>
      <c r="L61" s="4">
        <f>SUM(H60:H61)</f>
        <v>11.5</v>
      </c>
      <c r="N61" s="2">
        <f>CEILING(N60,1)</f>
        <v>3</v>
      </c>
      <c r="O61" s="8"/>
      <c r="P61" s="2">
        <f>CEILING(P60,1)</f>
        <v>2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6.5</v>
      </c>
      <c r="N62" s="12">
        <f>IF(N59=-64.5," ",N61)</f>
        <v>3</v>
      </c>
      <c r="O62" s="8"/>
      <c r="P62" s="12">
        <f>IF(P59=-64.5," ",P61)</f>
        <v>2</v>
      </c>
    </row>
    <row r="63" spans="1:16" ht="12.75">
      <c r="A63" s="2" t="str">
        <f t="shared" si="5"/>
        <v>sv</v>
      </c>
      <c r="B63" s="2"/>
      <c r="C63" s="4">
        <f>IF(A63="sv",C64,A63)</f>
        <v>5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3</v>
      </c>
      <c r="O63" s="8"/>
      <c r="P63" s="12">
        <f>IF(L70=0,"",P62)</f>
        <v>2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 t="str">
        <f t="shared" si="6"/>
        <v>sv</v>
      </c>
      <c r="I64" s="2"/>
      <c r="J64" s="2">
        <f>IF(H64="sv",0,H64)</f>
        <v>0</v>
      </c>
      <c r="K64" s="2"/>
      <c r="L64" s="2"/>
    </row>
    <row r="65" spans="1:12" ht="12.75">
      <c r="A65" s="2">
        <f t="shared" si="5"/>
        <v>6.5</v>
      </c>
      <c r="B65" s="2"/>
      <c r="C65" s="4">
        <f>IF(A65="sv",C66,A65)</f>
        <v>6.5</v>
      </c>
      <c r="D65" s="4">
        <f>SUM(A65:A66)</f>
        <v>13</v>
      </c>
      <c r="E65" s="2"/>
      <c r="F65" s="2"/>
      <c r="G65" s="2"/>
      <c r="H65" s="2" t="str">
        <f t="shared" si="6"/>
        <v>sv</v>
      </c>
      <c r="I65" s="2"/>
      <c r="J65" s="4">
        <f>IF(H65="sv",J66,H65)</f>
        <v>6</v>
      </c>
      <c r="K65" s="4">
        <f>SUM(H65:H66)</f>
        <v>6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5</v>
      </c>
    </row>
    <row r="67" spans="1:12" ht="12.75">
      <c r="A67" s="2">
        <f t="shared" si="5"/>
        <v>6</v>
      </c>
      <c r="B67" s="2"/>
      <c r="C67" s="4">
        <f>IF(A67="sv",C68,A67)</f>
        <v>6</v>
      </c>
      <c r="D67" s="4">
        <f>SUM(A67:A68)</f>
        <v>11.5</v>
      </c>
      <c r="E67" s="6">
        <f>IF(E52=4,E53,E54)</f>
        <v>26.5</v>
      </c>
      <c r="F67" s="6"/>
      <c r="G67" s="2"/>
      <c r="H67" s="2">
        <f t="shared" si="6"/>
        <v>8.5</v>
      </c>
      <c r="I67" s="2"/>
      <c r="J67" s="4">
        <f>IF(H67="sv",J68,H67)</f>
        <v>8.5</v>
      </c>
      <c r="K67" s="4">
        <f>SUM(H67:H68)</f>
        <v>15</v>
      </c>
      <c r="L67" s="6">
        <f>IF(L52=4,L53,L54)</f>
        <v>24.5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27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28.5</v>
      </c>
    </row>
    <row r="69" spans="1:12" ht="12.75">
      <c r="A69" s="2">
        <f t="shared" si="5"/>
        <v>7.5</v>
      </c>
      <c r="B69" s="2"/>
      <c r="C69" s="4">
        <f>IF(A69="sv",C70,A69)</f>
        <v>7.5</v>
      </c>
      <c r="D69" s="4">
        <f>SUM(A69:A70)</f>
        <v>15</v>
      </c>
      <c r="E69" s="6">
        <f>IF(E60=2,E61,E62)</f>
        <v>15</v>
      </c>
      <c r="F69" s="6"/>
      <c r="G69" s="2"/>
      <c r="H69" s="2">
        <f t="shared" si="6"/>
        <v>6.5</v>
      </c>
      <c r="I69" s="2"/>
      <c r="J69" s="4">
        <f>IF(H69="sv",J70,H69)</f>
        <v>6.5</v>
      </c>
      <c r="K69" s="4">
        <f>SUM(H69:H70)</f>
        <v>6.5</v>
      </c>
      <c r="L69" s="6">
        <f>IF(L60=2,L61,L62)</f>
        <v>11.5</v>
      </c>
    </row>
    <row r="70" spans="1:12" ht="12.75">
      <c r="A70" s="2">
        <f t="shared" si="5"/>
        <v>7.5</v>
      </c>
      <c r="B70" s="2"/>
      <c r="C70" s="2">
        <f>IF(A70="sv",0,A70)</f>
        <v>7.5</v>
      </c>
      <c r="D70" s="2"/>
      <c r="E70" s="7">
        <f>SUM(E66:E69)</f>
        <v>73.5</v>
      </c>
      <c r="F70" s="7"/>
      <c r="G70" s="2"/>
      <c r="H70" s="2" t="str">
        <f t="shared" si="6"/>
        <v>sv</v>
      </c>
      <c r="I70" s="2"/>
      <c r="J70" s="2">
        <f>IF(H70="sv",0,H70)</f>
        <v>0</v>
      </c>
      <c r="K70" s="2"/>
      <c r="L70" s="7">
        <f>SUM(L66:L69)</f>
        <v>69.5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26°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7</v>
      </c>
      <c r="B3" s="105"/>
      <c r="C3" s="105"/>
      <c r="D3" s="105"/>
      <c r="E3" s="105"/>
      <c r="F3" s="39">
        <f>N63</f>
        <v>1</v>
      </c>
      <c r="G3" s="37">
        <f>P63</f>
        <v>1</v>
      </c>
      <c r="H3" s="106" t="s">
        <v>12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71</v>
      </c>
      <c r="C5" s="13">
        <v>7</v>
      </c>
      <c r="D5" s="20">
        <v>-2</v>
      </c>
      <c r="E5" s="20"/>
      <c r="F5" s="95"/>
      <c r="G5" s="96"/>
      <c r="H5" s="27">
        <v>1</v>
      </c>
      <c r="I5" s="30" t="s">
        <v>52</v>
      </c>
      <c r="J5" s="13">
        <v>7</v>
      </c>
      <c r="K5" s="20">
        <v>-1</v>
      </c>
      <c r="L5" s="20"/>
      <c r="M5" s="10"/>
      <c r="N5" s="17"/>
      <c r="O5" s="79"/>
      <c r="P5" s="79"/>
      <c r="Q5" s="79"/>
      <c r="R5" s="9"/>
      <c r="S5" s="9"/>
      <c r="T5" t="str">
        <f>LOOKUP(B5,'[1]Leonardo'!$A$5:$A$40)</f>
        <v>DONI</v>
      </c>
      <c r="U5">
        <f>IF(T5=B5,1,0)</f>
        <v>1</v>
      </c>
      <c r="W5" t="str">
        <f>LOOKUP(I5,'[1]Claudio'!$A$5:$A$40)</f>
        <v>CASTELLAZZI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72</v>
      </c>
      <c r="C6" s="13" t="s">
        <v>154</v>
      </c>
      <c r="D6" s="20"/>
      <c r="E6" s="20"/>
      <c r="F6" s="97"/>
      <c r="G6" s="98"/>
      <c r="H6" s="27">
        <v>2</v>
      </c>
      <c r="I6" s="30" t="s">
        <v>53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LOOKUP(I6,'[1]Claudio'!$C$5:$C$40)</f>
        <v>BUSCE'</v>
      </c>
      <c r="X6">
        <f t="shared" si="0"/>
        <v>1</v>
      </c>
    </row>
    <row r="7" spans="1:24" ht="18" customHeight="1">
      <c r="A7" s="19">
        <v>3</v>
      </c>
      <c r="B7" s="26" t="s">
        <v>73</v>
      </c>
      <c r="C7" s="13">
        <v>5.5</v>
      </c>
      <c r="D7" s="20"/>
      <c r="E7" s="20"/>
      <c r="F7" s="97"/>
      <c r="G7" s="98"/>
      <c r="H7" s="28">
        <v>3</v>
      </c>
      <c r="I7" s="26" t="s">
        <v>54</v>
      </c>
      <c r="J7" s="13">
        <v>7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CRIBARI</v>
      </c>
      <c r="U7">
        <f t="shared" si="1"/>
        <v>1</v>
      </c>
      <c r="W7" t="str">
        <f>LOOKUP(I7,'[1]Claudio'!$C$5:$C$40)</f>
        <v>LUCARELLI</v>
      </c>
      <c r="X7">
        <f t="shared" si="0"/>
        <v>1</v>
      </c>
    </row>
    <row r="8" spans="1:24" ht="18" customHeight="1">
      <c r="A8" s="19">
        <v>4</v>
      </c>
      <c r="B8" s="26" t="s">
        <v>74</v>
      </c>
      <c r="C8" s="13">
        <v>6</v>
      </c>
      <c r="D8" s="20"/>
      <c r="E8" s="20"/>
      <c r="F8" s="97"/>
      <c r="G8" s="98"/>
      <c r="H8" s="28">
        <v>4</v>
      </c>
      <c r="I8" s="26" t="s">
        <v>55</v>
      </c>
      <c r="J8" s="13">
        <v>6.5</v>
      </c>
      <c r="K8" s="20"/>
      <c r="L8" s="20"/>
      <c r="M8" s="10"/>
      <c r="N8" s="23"/>
      <c r="O8" s="80"/>
      <c r="P8" s="80"/>
      <c r="Q8" s="80"/>
      <c r="R8" s="9"/>
      <c r="S8" s="9"/>
      <c r="T8" t="str">
        <f>LOOKUP(B8,'[1]Leonardo'!$C$5:$C$40)</f>
        <v>GROSSO</v>
      </c>
      <c r="U8">
        <f t="shared" si="1"/>
        <v>1</v>
      </c>
      <c r="W8" t="str">
        <f>LOOKUP(I8,'[1]Claudio'!$C$5:$C$40)</f>
        <v>FALCONE</v>
      </c>
      <c r="X8">
        <f t="shared" si="0"/>
        <v>1</v>
      </c>
    </row>
    <row r="9" spans="1:24" ht="18" customHeight="1">
      <c r="A9" s="19">
        <v>5</v>
      </c>
      <c r="B9" s="26" t="s">
        <v>75</v>
      </c>
      <c r="C9" s="13">
        <v>7</v>
      </c>
      <c r="D9" s="20"/>
      <c r="E9" s="20"/>
      <c r="F9" s="97"/>
      <c r="G9" s="98"/>
      <c r="H9" s="28">
        <v>5</v>
      </c>
      <c r="I9" s="26" t="s">
        <v>56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MOLINARO</v>
      </c>
      <c r="U9">
        <f t="shared" si="1"/>
        <v>1</v>
      </c>
      <c r="W9" t="str">
        <f>LOOKUP(I9,'[1]Claudio'!$C$5:$C$40)</f>
        <v>MODESTO</v>
      </c>
      <c r="X9">
        <f t="shared" si="0"/>
        <v>1</v>
      </c>
    </row>
    <row r="10" spans="1:24" ht="18" customHeight="1">
      <c r="A10" s="19">
        <v>6</v>
      </c>
      <c r="B10" s="26" t="s">
        <v>76</v>
      </c>
      <c r="C10" s="13">
        <v>6</v>
      </c>
      <c r="D10" s="20"/>
      <c r="E10" s="20"/>
      <c r="F10" s="97"/>
      <c r="G10" s="98"/>
      <c r="H10" s="28">
        <v>6</v>
      </c>
      <c r="I10" s="26" t="s">
        <v>57</v>
      </c>
      <c r="J10" s="13" t="s">
        <v>154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PERROTTA</v>
      </c>
      <c r="U10">
        <f t="shared" si="1"/>
        <v>1</v>
      </c>
      <c r="W10" t="str">
        <f>LOOKUP(I10,'[1]Claudio'!$E$5:$E$40)</f>
        <v>CORINI</v>
      </c>
      <c r="X10">
        <f t="shared" si="0"/>
        <v>1</v>
      </c>
    </row>
    <row r="11" spans="1:24" ht="18">
      <c r="A11" s="19">
        <v>7</v>
      </c>
      <c r="B11" s="26" t="s">
        <v>77</v>
      </c>
      <c r="C11" s="13">
        <v>5.5</v>
      </c>
      <c r="D11" s="20"/>
      <c r="E11" s="20"/>
      <c r="F11" s="99"/>
      <c r="G11" s="100"/>
      <c r="H11" s="28">
        <v>7</v>
      </c>
      <c r="I11" s="26" t="s">
        <v>58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MAURI</v>
      </c>
      <c r="U11">
        <f t="shared" si="1"/>
        <v>1</v>
      </c>
      <c r="W11" t="str">
        <f>LOOKUP(I11,'[1]Claudio'!$E$5:$E$40)</f>
        <v>VIGIANI</v>
      </c>
      <c r="X11">
        <f t="shared" si="0"/>
        <v>1</v>
      </c>
    </row>
    <row r="12" spans="1:24" ht="18">
      <c r="A12" s="19">
        <v>8</v>
      </c>
      <c r="B12" s="26" t="s">
        <v>78</v>
      </c>
      <c r="C12" s="13">
        <v>6.5</v>
      </c>
      <c r="D12" s="20"/>
      <c r="E12" s="20"/>
      <c r="F12" s="38">
        <f>E70</f>
        <v>65.5</v>
      </c>
      <c r="G12" s="36">
        <f>L70</f>
        <v>67</v>
      </c>
      <c r="H12" s="19">
        <v>8</v>
      </c>
      <c r="I12" s="26" t="s">
        <v>59</v>
      </c>
      <c r="J12" s="13">
        <v>6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LOOKUP(B12,'[1]Leonardo'!$E$5:$E$40)</f>
        <v>MUTARELLI</v>
      </c>
      <c r="U12">
        <f t="shared" si="1"/>
        <v>1</v>
      </c>
      <c r="W12" t="str">
        <f>LOOKUP(I12,'[1]Claudio'!$E$5:$E$40)</f>
        <v>LAZETIC</v>
      </c>
      <c r="X12">
        <f t="shared" si="0"/>
        <v>1</v>
      </c>
    </row>
    <row r="13" spans="1:24" ht="18">
      <c r="A13" s="19">
        <v>9</v>
      </c>
      <c r="B13" s="26" t="s">
        <v>79</v>
      </c>
      <c r="C13" s="13">
        <v>6.5</v>
      </c>
      <c r="D13" s="20"/>
      <c r="E13" s="20"/>
      <c r="F13" s="88" t="s">
        <v>3</v>
      </c>
      <c r="G13" s="88"/>
      <c r="H13" s="19">
        <v>9</v>
      </c>
      <c r="I13" s="26" t="s">
        <v>60</v>
      </c>
      <c r="J13" s="13">
        <v>5.5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LOOKUP(B13,'[1]Leonardo'!$E$5:$E$40)</f>
        <v>ALMIRON</v>
      </c>
      <c r="U13">
        <f t="shared" si="1"/>
        <v>1</v>
      </c>
      <c r="W13" t="str">
        <f>LOOKUP(I13,'[1]Claudio'!$E$5:$E$40)</f>
        <v>CODREA</v>
      </c>
      <c r="X13">
        <f t="shared" si="0"/>
        <v>1</v>
      </c>
    </row>
    <row r="14" spans="1:24" ht="20.25">
      <c r="A14" s="19">
        <v>10</v>
      </c>
      <c r="B14" s="26" t="s">
        <v>80</v>
      </c>
      <c r="C14" s="13">
        <v>5</v>
      </c>
      <c r="D14" s="20"/>
      <c r="E14" s="20"/>
      <c r="F14" s="89"/>
      <c r="G14" s="90"/>
      <c r="H14" s="28">
        <v>10</v>
      </c>
      <c r="I14" s="26" t="s">
        <v>61</v>
      </c>
      <c r="J14" s="13">
        <v>6.5</v>
      </c>
      <c r="K14" s="20"/>
      <c r="L14" s="20"/>
      <c r="M14" s="10"/>
      <c r="N14" s="87"/>
      <c r="O14" s="87"/>
      <c r="P14" s="87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LOOKUP(I14,'[1]Claudio'!$I$5:$I$40)</f>
        <v>QUAGLIARELLA</v>
      </c>
      <c r="X14">
        <f t="shared" si="0"/>
        <v>1</v>
      </c>
    </row>
    <row r="15" spans="1:24" ht="20.25">
      <c r="A15" s="32">
        <v>11</v>
      </c>
      <c r="B15" s="29" t="s">
        <v>81</v>
      </c>
      <c r="C15" s="14">
        <v>6</v>
      </c>
      <c r="D15" s="21">
        <v>1</v>
      </c>
      <c r="E15" s="21"/>
      <c r="F15" s="91"/>
      <c r="G15" s="92"/>
      <c r="H15" s="28">
        <v>11</v>
      </c>
      <c r="I15" s="29" t="s">
        <v>62</v>
      </c>
      <c r="J15" s="14">
        <v>5.5</v>
      </c>
      <c r="K15" s="21"/>
      <c r="L15" s="21"/>
      <c r="M15" s="10"/>
      <c r="N15" s="78"/>
      <c r="O15" s="78"/>
      <c r="P15" s="78"/>
      <c r="Q15" s="10"/>
      <c r="R15" s="9"/>
      <c r="S15" s="9"/>
      <c r="T15" t="str">
        <f>LOOKUP(B15,'[1]Leonardo'!$I$5:$I$40)</f>
        <v>ROCCHI</v>
      </c>
      <c r="U15">
        <f t="shared" si="1"/>
        <v>1</v>
      </c>
      <c r="W15" t="str">
        <f>LOOKUP(I15,'[1]Claudio'!$I$5:$I$40)</f>
        <v>MACCARONE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82</v>
      </c>
      <c r="C17" s="15">
        <v>7.5</v>
      </c>
      <c r="D17" s="22"/>
      <c r="E17" s="22"/>
      <c r="F17" s="91"/>
      <c r="G17" s="92"/>
      <c r="H17" s="28">
        <v>12</v>
      </c>
      <c r="I17" s="25" t="s">
        <v>63</v>
      </c>
      <c r="J17" s="15">
        <v>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ABBIATI</v>
      </c>
      <c r="U17">
        <f t="shared" si="1"/>
        <v>1</v>
      </c>
      <c r="W17" t="str">
        <f>LOOKUP(I17,'[1]Claudio'!$A$5:$A$40)</f>
        <v>MANNINGER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83</v>
      </c>
      <c r="C18" s="13" t="s">
        <v>154</v>
      </c>
      <c r="D18" s="20"/>
      <c r="E18" s="20"/>
      <c r="F18" s="91"/>
      <c r="G18" s="92"/>
      <c r="H18" s="28">
        <v>13</v>
      </c>
      <c r="I18" s="26" t="s">
        <v>64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CURCI</v>
      </c>
      <c r="U18">
        <f t="shared" si="1"/>
        <v>1</v>
      </c>
      <c r="W18" t="str">
        <f>LOOKUP(I18,'[1]Claudio'!$A$5:$A$40)</f>
        <v>DE SANCTIS</v>
      </c>
      <c r="X18">
        <f t="shared" si="2"/>
        <v>1</v>
      </c>
    </row>
    <row r="19" spans="1:24" ht="18">
      <c r="A19" s="19">
        <v>14</v>
      </c>
      <c r="B19" s="26" t="s">
        <v>84</v>
      </c>
      <c r="C19" s="13">
        <v>5.5</v>
      </c>
      <c r="D19" s="20"/>
      <c r="E19" s="20"/>
      <c r="F19" s="91"/>
      <c r="G19" s="92"/>
      <c r="H19" s="16">
        <v>14</v>
      </c>
      <c r="I19" s="26" t="s">
        <v>65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UJIFALUSI</v>
      </c>
      <c r="U19">
        <f t="shared" si="1"/>
        <v>1</v>
      </c>
      <c r="W19" t="str">
        <f>LOOKUP(I19,'[1]Claudio'!$C$5:$C$40)</f>
        <v>TOSTO</v>
      </c>
      <c r="X19">
        <f t="shared" si="2"/>
        <v>1</v>
      </c>
    </row>
    <row r="20" spans="1:24" ht="18">
      <c r="A20" s="33">
        <v>15</v>
      </c>
      <c r="B20" s="26" t="s">
        <v>85</v>
      </c>
      <c r="C20" s="13">
        <v>6.5</v>
      </c>
      <c r="D20" s="20"/>
      <c r="E20" s="20"/>
      <c r="F20" s="91"/>
      <c r="G20" s="92"/>
      <c r="H20" s="28">
        <v>15</v>
      </c>
      <c r="I20" s="26" t="s">
        <v>66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GALANTE</v>
      </c>
      <c r="U20">
        <f t="shared" si="1"/>
        <v>1</v>
      </c>
      <c r="W20" t="str">
        <f>LOOKUP(I20,'[1]Claudio'!$C$5:$C$40)</f>
        <v>MELARA</v>
      </c>
      <c r="X20">
        <f t="shared" si="2"/>
        <v>1</v>
      </c>
    </row>
    <row r="21" spans="1:24" ht="18">
      <c r="A21" s="34">
        <v>16</v>
      </c>
      <c r="B21" s="26" t="s">
        <v>86</v>
      </c>
      <c r="C21" s="13">
        <v>5.5</v>
      </c>
      <c r="D21" s="20"/>
      <c r="E21" s="20"/>
      <c r="F21" s="91"/>
      <c r="G21" s="92"/>
      <c r="H21" s="16">
        <v>16</v>
      </c>
      <c r="I21" s="26" t="s">
        <v>67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SEEDORF</v>
      </c>
      <c r="U21">
        <f t="shared" si="1"/>
        <v>1</v>
      </c>
      <c r="W21" t="str">
        <f>LOOKUP(I21,'[1]Claudio'!$E$5:$E$40)</f>
        <v>FRANCESCHINI</v>
      </c>
      <c r="X21">
        <f t="shared" si="2"/>
        <v>1</v>
      </c>
    </row>
    <row r="22" spans="1:24" ht="18">
      <c r="A22" s="19">
        <v>17</v>
      </c>
      <c r="B22" s="26" t="s">
        <v>87</v>
      </c>
      <c r="C22" s="13">
        <v>7</v>
      </c>
      <c r="D22" s="20"/>
      <c r="E22" s="20"/>
      <c r="F22" s="91"/>
      <c r="G22" s="92"/>
      <c r="H22" s="28">
        <v>17</v>
      </c>
      <c r="I22" s="26" t="s">
        <v>68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PALOMBO</v>
      </c>
      <c r="U22">
        <f t="shared" si="1"/>
        <v>1</v>
      </c>
      <c r="W22" t="str">
        <f>LOOKUP(I22,'[1]Claudio'!$E$5:$E$40)</f>
        <v>PIRLO</v>
      </c>
      <c r="X22">
        <f t="shared" si="2"/>
        <v>1</v>
      </c>
    </row>
    <row r="23" spans="1:24" ht="18">
      <c r="A23" s="19">
        <v>18</v>
      </c>
      <c r="B23" s="26" t="s">
        <v>88</v>
      </c>
      <c r="C23" s="13">
        <v>6.5</v>
      </c>
      <c r="D23" s="20"/>
      <c r="E23" s="20"/>
      <c r="F23" s="91"/>
      <c r="G23" s="92"/>
      <c r="H23" s="40">
        <v>18</v>
      </c>
      <c r="I23" s="26" t="s">
        <v>69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ROSINA</v>
      </c>
      <c r="U23">
        <f t="shared" si="1"/>
        <v>1</v>
      </c>
      <c r="W23" t="str">
        <f>LOOKUP(I23,'[1]Claudio'!$I$5:$I$40)</f>
        <v>PAOLUCCI</v>
      </c>
      <c r="X23">
        <f t="shared" si="2"/>
        <v>1</v>
      </c>
    </row>
    <row r="24" spans="1:24" ht="18">
      <c r="A24" s="35">
        <v>19</v>
      </c>
      <c r="B24" s="26" t="s">
        <v>89</v>
      </c>
      <c r="C24" s="13">
        <v>4.5</v>
      </c>
      <c r="D24" s="20"/>
      <c r="E24" s="20"/>
      <c r="F24" s="93"/>
      <c r="G24" s="94"/>
      <c r="H24" s="41">
        <v>19</v>
      </c>
      <c r="I24" s="26" t="s">
        <v>70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CARACCIOLO</v>
      </c>
      <c r="U24">
        <f t="shared" si="1"/>
        <v>1</v>
      </c>
      <c r="W24" t="str">
        <f>LOOKUP(I24,'[1]Claudio'!$I$5:$I$40)</f>
        <v>MATTEINI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MICCOLI</v>
      </c>
      <c r="U26">
        <f aca="true" t="shared" si="3" ref="U26:U31">IF(T26=B10,1,0)</f>
        <v>0</v>
      </c>
      <c r="W26" t="e">
        <f>LOOKUP(I10,'[1]Claudio'!$G$5:$G$40)</f>
        <v>#N/A</v>
      </c>
      <c r="X26" t="e">
        <f aca="true" t="shared" si="4" ref="X26:X31">IF(W26=I10,1,0)</f>
        <v>#N/A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e">
        <f>LOOKUP(B11,'[1]Leonardo'!$G$5:$G$40)</f>
        <v>#N/A</v>
      </c>
      <c r="U27" t="e">
        <f t="shared" si="3"/>
        <v>#N/A</v>
      </c>
      <c r="W27" t="str">
        <f>LOOKUP(I11,'[1]Claudio'!$G$5:$G$40)</f>
        <v>DEL NERO</v>
      </c>
      <c r="X27">
        <f t="shared" si="4"/>
        <v>0</v>
      </c>
    </row>
    <row r="28" spans="7:24" ht="12.75">
      <c r="G28" s="1"/>
      <c r="T28" t="str">
        <f>LOOKUP(B12,'[1]Leonardo'!$G$5:$G$40)</f>
        <v>MICCOLI</v>
      </c>
      <c r="U28">
        <f t="shared" si="3"/>
        <v>0</v>
      </c>
      <c r="W28" t="str">
        <f>LOOKUP(I12,'[1]Claudio'!$G$5:$G$40)</f>
        <v>DEL NERO</v>
      </c>
      <c r="X28">
        <f t="shared" si="4"/>
        <v>0</v>
      </c>
    </row>
    <row r="29" spans="7:24" ht="12.75">
      <c r="G29" s="1"/>
      <c r="T29" t="e">
        <f>LOOKUP(B13,'[1]Leonardo'!$G$5:$G$40)</f>
        <v>#N/A</v>
      </c>
      <c r="U29" t="e">
        <f t="shared" si="3"/>
        <v>#N/A</v>
      </c>
      <c r="W29" t="e">
        <f>LOOKUP(I13,'[1]Claudio'!$G$5:$G$40)</f>
        <v>#N/A</v>
      </c>
      <c r="X29" t="e">
        <f t="shared" si="4"/>
        <v>#N/A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LOOKUP(I14,'[1]Claudio'!$G$5:$G$40)</f>
        <v>DEL NERO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ROBINHO</v>
      </c>
      <c r="U31">
        <f t="shared" si="3"/>
        <v>0</v>
      </c>
      <c r="W31" t="str">
        <f>LOOKUP(I15,'[1]Claudio'!$G$5:$G$40)</f>
        <v>DEL NERO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ROBINHO</v>
      </c>
      <c r="U32">
        <f>IF(T32=B21,1,0)</f>
        <v>0</v>
      </c>
      <c r="W32" t="str">
        <f>LOOKUP(I21,'[1]Claudio'!$G$5:$G$40)</f>
        <v>DEL NERO</v>
      </c>
      <c r="X32">
        <f>IF(W32=I21,1,0)</f>
        <v>0</v>
      </c>
    </row>
    <row r="33" spans="7:24" ht="12.75">
      <c r="G33" s="1"/>
      <c r="T33" t="str">
        <f>LOOKUP(B22,'[1]Leonardo'!$G$5:$G$40)</f>
        <v>MICCOLI</v>
      </c>
      <c r="U33">
        <f>IF(T33=B22,1,0)</f>
        <v>0</v>
      </c>
      <c r="W33" t="str">
        <f>LOOKUP(I22,'[1]Claudio'!$G$5:$G$40)</f>
        <v>DEL NERO</v>
      </c>
      <c r="X33">
        <f>IF(W33=I22,1,0)</f>
        <v>0</v>
      </c>
    </row>
    <row r="34" spans="7:24" ht="12.75">
      <c r="G34" s="1"/>
      <c r="T34" t="str">
        <f>LOOKUP(B23,'[1]Leonardo'!$G$5:$G$40)</f>
        <v>ROBINHO</v>
      </c>
      <c r="U34">
        <f>IF(T34=B23,1,0)</f>
        <v>0</v>
      </c>
      <c r="W34" t="str">
        <f>LOOKUP(I23,'[1]Claudio'!$G$5:$G$40)</f>
        <v>DEL NERO</v>
      </c>
      <c r="X34">
        <f>IF(W34=I23,1,0)</f>
        <v>0</v>
      </c>
    </row>
    <row r="35" spans="7:24" ht="12.75">
      <c r="G35" s="1"/>
      <c r="T35" t="e">
        <f>LOOKUP(B24,'[1]Leonardo'!$G$5:$G$40)</f>
        <v>#N/A</v>
      </c>
      <c r="U35" t="e">
        <f>IF(T35=B24,1,0)</f>
        <v>#N/A</v>
      </c>
      <c r="W35" t="str">
        <f>LOOKUP(I24,'[1]Claudio'!$G$5:$G$40)</f>
        <v>DEL NERO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5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</v>
      </c>
      <c r="I51" s="2"/>
      <c r="J51" s="2"/>
      <c r="K51" s="2"/>
      <c r="L51" s="2"/>
    </row>
    <row r="52" spans="1:12" ht="12.75">
      <c r="A52" s="2" t="str">
        <f t="shared" si="5"/>
        <v>sv</v>
      </c>
      <c r="B52" s="2"/>
      <c r="C52" s="2">
        <f aca="true" t="shared" si="7" ref="C52:C61">IF(A52="sv",0,A52)</f>
        <v>0</v>
      </c>
      <c r="D52" s="2">
        <f aca="true" t="shared" si="8" ref="D52:D61">IF(C52&gt;0,1,0)</f>
        <v>0</v>
      </c>
      <c r="E52" s="4">
        <f>SUM(D52:D55)</f>
        <v>3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5.5</v>
      </c>
      <c r="B53" s="2"/>
      <c r="C53" s="2">
        <f t="shared" si="7"/>
        <v>5.5</v>
      </c>
      <c r="D53" s="2">
        <f t="shared" si="8"/>
        <v>1</v>
      </c>
      <c r="E53" s="4">
        <f>SUM(A52:A55)</f>
        <v>18.5</v>
      </c>
      <c r="F53" s="4"/>
      <c r="G53" s="2"/>
      <c r="H53" s="2">
        <f t="shared" si="6"/>
        <v>7</v>
      </c>
      <c r="I53" s="2"/>
      <c r="J53" s="2">
        <f t="shared" si="9"/>
        <v>7</v>
      </c>
      <c r="K53" s="2">
        <f t="shared" si="10"/>
        <v>1</v>
      </c>
      <c r="L53" s="4">
        <f>SUM(H52:H55)</f>
        <v>26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24</v>
      </c>
      <c r="F54" s="2"/>
      <c r="G54" s="2"/>
      <c r="H54" s="2">
        <f t="shared" si="6"/>
        <v>6.5</v>
      </c>
      <c r="I54" s="2"/>
      <c r="J54" s="2">
        <f t="shared" si="9"/>
        <v>6.5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7</v>
      </c>
      <c r="B55" s="2"/>
      <c r="C55" s="2">
        <f t="shared" si="7"/>
        <v>7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4</v>
      </c>
      <c r="F56" s="4"/>
      <c r="G56" s="2"/>
      <c r="H56" s="2" t="str">
        <f t="shared" si="6"/>
        <v>sv</v>
      </c>
      <c r="I56" s="2"/>
      <c r="J56" s="2">
        <f t="shared" si="9"/>
        <v>0</v>
      </c>
      <c r="K56" s="2">
        <f t="shared" si="10"/>
        <v>0</v>
      </c>
      <c r="L56" s="4">
        <f>SUM(K56:K59)</f>
        <v>3</v>
      </c>
    </row>
    <row r="57" spans="1:12" ht="12.75">
      <c r="A57" s="2">
        <f t="shared" si="5"/>
        <v>5.5</v>
      </c>
      <c r="B57" s="2"/>
      <c r="C57" s="2">
        <f t="shared" si="7"/>
        <v>5.5</v>
      </c>
      <c r="D57" s="2">
        <f t="shared" si="8"/>
        <v>1</v>
      </c>
      <c r="E57" s="4">
        <f>SUM(A56:A59)</f>
        <v>24.5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17.5</v>
      </c>
    </row>
    <row r="58" spans="1:16" ht="12.75">
      <c r="A58" s="2">
        <f t="shared" si="5"/>
        <v>6.5</v>
      </c>
      <c r="B58" s="2"/>
      <c r="C58" s="2">
        <f t="shared" si="7"/>
        <v>6.5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23</v>
      </c>
      <c r="N58" s="69" t="s">
        <v>0</v>
      </c>
      <c r="O58" s="69"/>
      <c r="P58" s="69"/>
    </row>
    <row r="59" spans="1:16" ht="12.75">
      <c r="A59" s="2">
        <f t="shared" si="5"/>
        <v>6.5</v>
      </c>
      <c r="B59" s="2"/>
      <c r="C59" s="2">
        <f t="shared" si="7"/>
        <v>6.5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1</v>
      </c>
      <c r="O59" s="8"/>
      <c r="P59" s="2">
        <f>L70-64.5</f>
        <v>2.5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6.5</v>
      </c>
      <c r="I60" s="2"/>
      <c r="J60" s="2">
        <f t="shared" si="9"/>
        <v>6.5</v>
      </c>
      <c r="K60" s="2">
        <f t="shared" si="10"/>
        <v>1</v>
      </c>
      <c r="L60" s="4">
        <f>SUM(K60:K61)</f>
        <v>2</v>
      </c>
      <c r="N60" s="2">
        <f>IF(N59&lt;0,0,N59/3)</f>
        <v>0.3333333333333333</v>
      </c>
      <c r="O60" s="8"/>
      <c r="P60" s="2">
        <f>IF(P59&lt;0,0,P59/3)</f>
        <v>0.8333333333333334</v>
      </c>
    </row>
    <row r="61" spans="1:16" ht="12.75">
      <c r="A61" s="2">
        <f t="shared" si="5"/>
        <v>7</v>
      </c>
      <c r="B61" s="2"/>
      <c r="C61" s="2">
        <f t="shared" si="7"/>
        <v>7</v>
      </c>
      <c r="D61" s="2">
        <f t="shared" si="8"/>
        <v>1</v>
      </c>
      <c r="E61" s="4">
        <f>SUM(A60:A61)</f>
        <v>12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12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11.5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>
        <f t="shared" si="5"/>
        <v>7.5</v>
      </c>
      <c r="B63" s="2"/>
      <c r="C63" s="4">
        <f>IF(A63="sv",C64,A63)</f>
        <v>7.5</v>
      </c>
      <c r="D63" s="5"/>
      <c r="E63" s="2"/>
      <c r="F63" s="2"/>
      <c r="G63" s="2"/>
      <c r="H63" s="2">
        <f t="shared" si="6"/>
        <v>6</v>
      </c>
      <c r="I63" s="2"/>
      <c r="J63" s="4">
        <f>IF(H63="sv",J64,H63)</f>
        <v>6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 t="str">
        <f t="shared" si="5"/>
        <v>sv</v>
      </c>
      <c r="B64" s="2"/>
      <c r="C64" s="2">
        <f>IF(A64="sv",0,A64)</f>
        <v>0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12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12.5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5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12.5</v>
      </c>
      <c r="E67" s="6">
        <f>IF(E52=4,E53,E54)</f>
        <v>24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12</v>
      </c>
      <c r="L67" s="6">
        <f>IF(L52=4,L53,L54)</f>
        <v>26</v>
      </c>
    </row>
    <row r="68" spans="1:12" ht="12.75">
      <c r="A68" s="2">
        <f t="shared" si="5"/>
        <v>7</v>
      </c>
      <c r="B68" s="2"/>
      <c r="C68" s="2">
        <f>IF(A68="sv",0,A68)</f>
        <v>7</v>
      </c>
      <c r="D68" s="2"/>
      <c r="E68" s="6">
        <f>IF(E56=4,E57,E58)</f>
        <v>24.5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23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11</v>
      </c>
      <c r="E69" s="6">
        <f>IF(E60=2,E61,E62)</f>
        <v>12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11.5</v>
      </c>
      <c r="L69" s="6">
        <f>IF(L60=2,L61,L62)</f>
        <v>12</v>
      </c>
    </row>
    <row r="70" spans="1:12" ht="12.75">
      <c r="A70" s="2">
        <f t="shared" si="5"/>
        <v>4.5</v>
      </c>
      <c r="B70" s="2"/>
      <c r="C70" s="2">
        <f>IF(A70="sv",0,A70)</f>
        <v>4.5</v>
      </c>
      <c r="D70" s="2"/>
      <c r="E70" s="7">
        <f>SUM(E66:E69)</f>
        <v>65.5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67</v>
      </c>
    </row>
  </sheetData>
  <mergeCells count="19">
    <mergeCell ref="F5:G11"/>
    <mergeCell ref="B16:E16"/>
    <mergeCell ref="A1:L1"/>
    <mergeCell ref="C2:H2"/>
    <mergeCell ref="J2:L2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101" t="str">
        <f>'Serie A'!A1:C1</f>
        <v>26°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19</v>
      </c>
    </row>
    <row r="2" spans="1:19" ht="18" customHeight="1">
      <c r="A2" s="58"/>
      <c r="B2" s="59" t="str">
        <f>IF(U1=19,"ok",IF(B5="","","controlla"))</f>
        <v>ok</v>
      </c>
      <c r="C2" s="102"/>
      <c r="D2" s="102"/>
      <c r="E2" s="102"/>
      <c r="F2" s="102"/>
      <c r="G2" s="102"/>
      <c r="H2" s="102"/>
      <c r="I2" s="59" t="str">
        <f>IF(X1=19,"ok",IF(I5="","","controlla"))</f>
        <v>ok</v>
      </c>
      <c r="J2" s="102"/>
      <c r="K2" s="102"/>
      <c r="L2" s="102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10</v>
      </c>
      <c r="B3" s="109"/>
      <c r="C3" s="109"/>
      <c r="D3" s="109"/>
      <c r="E3" s="109"/>
      <c r="F3" s="39">
        <f>N63</f>
        <v>1</v>
      </c>
      <c r="G3" s="37">
        <f>P63</f>
        <v>1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8</v>
      </c>
      <c r="B4" s="45" t="s">
        <v>2</v>
      </c>
      <c r="C4" s="70" t="s">
        <v>6</v>
      </c>
      <c r="D4" s="71"/>
      <c r="E4" s="71"/>
      <c r="F4" s="81" t="s">
        <v>4</v>
      </c>
      <c r="G4" s="82"/>
      <c r="H4" s="53" t="s">
        <v>8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90</v>
      </c>
      <c r="C5" s="13" t="s">
        <v>154</v>
      </c>
      <c r="D5" s="20"/>
      <c r="E5" s="20"/>
      <c r="F5" s="95"/>
      <c r="G5" s="96"/>
      <c r="H5" s="27">
        <v>1</v>
      </c>
      <c r="I5" s="30" t="s">
        <v>108</v>
      </c>
      <c r="J5" s="13" t="s">
        <v>154</v>
      </c>
      <c r="K5" s="20"/>
      <c r="L5" s="20"/>
      <c r="M5" s="10"/>
      <c r="N5" s="17"/>
      <c r="O5" s="79"/>
      <c r="P5" s="79"/>
      <c r="Q5" s="79"/>
      <c r="R5" s="9"/>
      <c r="S5" s="9"/>
      <c r="T5" t="str">
        <f>LOOKUP(B5,'[1]Mirko'!$A$5:$A$40)</f>
        <v>BERNI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91</v>
      </c>
      <c r="C6" s="13">
        <v>6</v>
      </c>
      <c r="D6" s="20"/>
      <c r="E6" s="20"/>
      <c r="F6" s="97"/>
      <c r="G6" s="98"/>
      <c r="H6" s="27">
        <v>2</v>
      </c>
      <c r="I6" s="30" t="s">
        <v>109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LOOKUP(B6,'[1]Mirko'!$C$5:$C$40)</f>
        <v>COMOTTO</v>
      </c>
      <c r="U6">
        <f aca="true" t="shared" si="1" ref="U6:U24">IF(T6=B6,1,0)</f>
        <v>1</v>
      </c>
      <c r="W6" t="str">
        <f>LOOKUP(I6,'[1]Duilio'!$C$5:$C$40)</f>
        <v>DIANA</v>
      </c>
      <c r="X6">
        <f t="shared" si="0"/>
        <v>1</v>
      </c>
    </row>
    <row r="7" spans="1:24" ht="18" customHeight="1">
      <c r="A7" s="19">
        <v>3</v>
      </c>
      <c r="B7" s="26" t="s">
        <v>92</v>
      </c>
      <c r="C7" s="13">
        <v>5</v>
      </c>
      <c r="D7" s="20"/>
      <c r="E7" s="20"/>
      <c r="F7" s="97"/>
      <c r="G7" s="98"/>
      <c r="H7" s="28">
        <v>3</v>
      </c>
      <c r="I7" s="26" t="s">
        <v>110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LOOKUP(B7,'[1]Mirko'!$C$5:$C$40)</f>
        <v>PFERTZEL</v>
      </c>
      <c r="U7">
        <f t="shared" si="1"/>
        <v>1</v>
      </c>
      <c r="W7" t="str">
        <f>LOOKUP(I7,'[1]Duilio'!$C$5:$C$40)</f>
        <v>MEXES</v>
      </c>
      <c r="X7">
        <f t="shared" si="0"/>
        <v>1</v>
      </c>
    </row>
    <row r="8" spans="1:24" ht="18" customHeight="1">
      <c r="A8" s="19">
        <v>4</v>
      </c>
      <c r="B8" s="26" t="s">
        <v>93</v>
      </c>
      <c r="C8" s="13">
        <v>6</v>
      </c>
      <c r="D8" s="20"/>
      <c r="E8" s="20"/>
      <c r="F8" s="97"/>
      <c r="G8" s="98"/>
      <c r="H8" s="28">
        <v>4</v>
      </c>
      <c r="I8" s="26" t="s">
        <v>111</v>
      </c>
      <c r="J8" s="13">
        <v>6.5</v>
      </c>
      <c r="K8" s="20">
        <v>1</v>
      </c>
      <c r="L8" s="20"/>
      <c r="M8" s="10"/>
      <c r="N8" s="23"/>
      <c r="O8" s="80"/>
      <c r="P8" s="80"/>
      <c r="Q8" s="80"/>
      <c r="R8" s="9"/>
      <c r="S8" s="9"/>
      <c r="T8" t="str">
        <f>LOOKUP(B8,'[1]Mirko'!$C$5:$C$40)</f>
        <v>MATERAZZI</v>
      </c>
      <c r="U8">
        <f t="shared" si="1"/>
        <v>1</v>
      </c>
      <c r="W8" t="str">
        <f>LOOKUP(I8,'[1]Duilio'!$C$5:$C$40)</f>
        <v>SIVIGLIA</v>
      </c>
      <c r="X8">
        <f t="shared" si="0"/>
        <v>1</v>
      </c>
    </row>
    <row r="9" spans="1:24" ht="18" customHeight="1">
      <c r="A9" s="19">
        <v>5</v>
      </c>
      <c r="B9" s="26" t="s">
        <v>94</v>
      </c>
      <c r="C9" s="13">
        <v>6.5</v>
      </c>
      <c r="D9" s="20"/>
      <c r="E9" s="20"/>
      <c r="F9" s="97"/>
      <c r="G9" s="98"/>
      <c r="H9" s="28">
        <v>5</v>
      </c>
      <c r="I9" s="26" t="s">
        <v>112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LOOKUP(B9,'[1]Mirko'!$C$5:$C$40)</f>
        <v>LORIA</v>
      </c>
      <c r="U9">
        <f t="shared" si="1"/>
        <v>1</v>
      </c>
      <c r="W9" t="str">
        <f>LOOKUP(I9,'[1]Duilio'!$C$5:$C$40)</f>
        <v>ZANETTI</v>
      </c>
      <c r="X9">
        <f t="shared" si="0"/>
        <v>1</v>
      </c>
    </row>
    <row r="10" spans="1:24" ht="18" customHeight="1">
      <c r="A10" s="19">
        <v>6</v>
      </c>
      <c r="B10" s="26" t="s">
        <v>95</v>
      </c>
      <c r="C10" s="13">
        <v>6</v>
      </c>
      <c r="D10" s="20"/>
      <c r="E10" s="20"/>
      <c r="F10" s="97"/>
      <c r="G10" s="98"/>
      <c r="H10" s="28">
        <v>6</v>
      </c>
      <c r="I10" s="26" t="s">
        <v>113</v>
      </c>
      <c r="J10" s="13">
        <v>6.5</v>
      </c>
      <c r="K10" s="20">
        <v>1</v>
      </c>
      <c r="L10" s="20"/>
      <c r="M10" s="10"/>
      <c r="N10" s="10"/>
      <c r="O10" s="10"/>
      <c r="P10" s="10"/>
      <c r="Q10" s="10"/>
      <c r="R10" s="9"/>
      <c r="S10" s="9"/>
      <c r="T10" t="str">
        <f>LOOKUP(B10,'[1]Mirko'!$E$5:$E$40)</f>
        <v>ANTONINI</v>
      </c>
      <c r="U10">
        <f t="shared" si="1"/>
        <v>1</v>
      </c>
      <c r="W10" t="str">
        <f>LOOKUP(I10,'[1]Duilio'!$E$5:$E$40)</f>
        <v>VOLPI</v>
      </c>
      <c r="X10">
        <f t="shared" si="0"/>
        <v>1</v>
      </c>
    </row>
    <row r="11" spans="1:24" ht="18">
      <c r="A11" s="19">
        <v>7</v>
      </c>
      <c r="B11" s="26" t="s">
        <v>96</v>
      </c>
      <c r="C11" s="13" t="s">
        <v>154</v>
      </c>
      <c r="D11" s="20"/>
      <c r="E11" s="20"/>
      <c r="F11" s="99"/>
      <c r="G11" s="100"/>
      <c r="H11" s="28">
        <v>7</v>
      </c>
      <c r="I11" s="26" t="s">
        <v>114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LOOKUP(B11,'[1]Mirko'!$E$5:$E$40)</f>
        <v>MARIANINI</v>
      </c>
      <c r="U11">
        <f t="shared" si="1"/>
        <v>1</v>
      </c>
      <c r="W11" t="str">
        <f>LOOKUP(I11,'[1]Duilio'!$E$5:$E$40)</f>
        <v>FIGO</v>
      </c>
      <c r="X11">
        <f t="shared" si="0"/>
        <v>1</v>
      </c>
    </row>
    <row r="12" spans="1:24" ht="18">
      <c r="A12" s="19">
        <v>8</v>
      </c>
      <c r="B12" s="26" t="s">
        <v>97</v>
      </c>
      <c r="C12" s="13">
        <v>7</v>
      </c>
      <c r="D12" s="20"/>
      <c r="E12" s="20"/>
      <c r="F12" s="38">
        <f>E70</f>
        <v>65</v>
      </c>
      <c r="G12" s="36">
        <f>L70</f>
        <v>66.5</v>
      </c>
      <c r="H12" s="19">
        <v>8</v>
      </c>
      <c r="I12" s="26" t="s">
        <v>115</v>
      </c>
      <c r="J12" s="13">
        <v>6</v>
      </c>
      <c r="K12" s="20"/>
      <c r="L12" s="20"/>
      <c r="M12" s="10"/>
      <c r="N12" s="86"/>
      <c r="O12" s="86"/>
      <c r="P12" s="86"/>
      <c r="Q12" s="86"/>
      <c r="R12" s="9"/>
      <c r="S12" s="9"/>
      <c r="T12" t="str">
        <f>LOOKUP(B12,'[1]Mirko'!$E$5:$E$40)</f>
        <v>MUNTARI</v>
      </c>
      <c r="U12">
        <f t="shared" si="1"/>
        <v>1</v>
      </c>
      <c r="W12" t="str">
        <f>LOOKUP(I12,'[1]Duilio'!$E$5:$E$40)</f>
        <v>LEDESMA</v>
      </c>
      <c r="X12">
        <f t="shared" si="0"/>
        <v>1</v>
      </c>
    </row>
    <row r="13" spans="1:24" ht="18">
      <c r="A13" s="19">
        <v>9</v>
      </c>
      <c r="B13" s="26" t="s">
        <v>98</v>
      </c>
      <c r="C13" s="13">
        <v>5</v>
      </c>
      <c r="D13" s="20">
        <v>-1</v>
      </c>
      <c r="E13" s="20"/>
      <c r="F13" s="88" t="s">
        <v>3</v>
      </c>
      <c r="G13" s="88"/>
      <c r="H13" s="19">
        <v>9</v>
      </c>
      <c r="I13" s="26" t="s">
        <v>116</v>
      </c>
      <c r="J13" s="13">
        <v>5.5</v>
      </c>
      <c r="K13" s="20"/>
      <c r="L13" s="20"/>
      <c r="M13" s="10"/>
      <c r="N13" s="86"/>
      <c r="O13" s="86"/>
      <c r="P13" s="86"/>
      <c r="Q13" s="86"/>
      <c r="R13" s="9"/>
      <c r="S13" s="9"/>
      <c r="T13" t="str">
        <f>LOOKUP(B13,'[1]Mirko'!$E$5:$E$40)</f>
        <v>GIACOMAZZI</v>
      </c>
      <c r="U13">
        <f t="shared" si="1"/>
        <v>0</v>
      </c>
      <c r="W13" t="str">
        <f>LOOKUP(I13,'[1]Duilio'!$E$5:$E$40)</f>
        <v>WILHELMSSON</v>
      </c>
      <c r="X13">
        <f t="shared" si="0"/>
        <v>1</v>
      </c>
    </row>
    <row r="14" spans="1:24" ht="20.25">
      <c r="A14" s="19">
        <v>10</v>
      </c>
      <c r="B14" s="26" t="s">
        <v>99</v>
      </c>
      <c r="C14" s="13">
        <v>6.5</v>
      </c>
      <c r="D14" s="20"/>
      <c r="E14" s="20"/>
      <c r="F14" s="89"/>
      <c r="G14" s="90"/>
      <c r="H14" s="28">
        <v>10</v>
      </c>
      <c r="I14" s="26" t="s">
        <v>117</v>
      </c>
      <c r="J14" s="13">
        <v>5</v>
      </c>
      <c r="K14" s="20"/>
      <c r="L14" s="20"/>
      <c r="M14" s="10"/>
      <c r="N14" s="87"/>
      <c r="O14" s="87"/>
      <c r="P14" s="87"/>
      <c r="Q14" s="10"/>
      <c r="R14" s="9"/>
      <c r="S14" s="9"/>
      <c r="T14" t="str">
        <f>LOOKUP(B14,'[1]Mirko'!$I$5:$I$40)</f>
        <v>IBRAHIMOVIC</v>
      </c>
      <c r="U14">
        <f t="shared" si="1"/>
        <v>1</v>
      </c>
      <c r="W14" t="str">
        <f>LOOKUP(I14,'[1]Duilio'!$I$5:$I$40)</f>
        <v>TAVANO</v>
      </c>
      <c r="X14">
        <f t="shared" si="0"/>
        <v>1</v>
      </c>
    </row>
    <row r="15" spans="1:24" ht="20.25">
      <c r="A15" s="32">
        <v>11</v>
      </c>
      <c r="B15" s="29" t="s">
        <v>100</v>
      </c>
      <c r="C15" s="14">
        <v>6.5</v>
      </c>
      <c r="D15" s="21"/>
      <c r="E15" s="21"/>
      <c r="F15" s="91"/>
      <c r="G15" s="92"/>
      <c r="H15" s="28">
        <v>11</v>
      </c>
      <c r="I15" s="29" t="s">
        <v>118</v>
      </c>
      <c r="J15" s="14">
        <v>5.5</v>
      </c>
      <c r="K15" s="21"/>
      <c r="L15" s="21"/>
      <c r="M15" s="10"/>
      <c r="N15" s="78"/>
      <c r="O15" s="78"/>
      <c r="P15" s="78"/>
      <c r="Q15" s="10"/>
      <c r="R15" s="9"/>
      <c r="S15" s="9"/>
      <c r="T15" t="str">
        <f>LOOKUP(B15,'[1]Mirko'!$I$5:$I$40)</f>
        <v>BUDAN</v>
      </c>
      <c r="U15">
        <f t="shared" si="1"/>
        <v>1</v>
      </c>
      <c r="W15" t="str">
        <f>LOOKUP(I15,'[1]Duilio'!$I$5:$I$40)</f>
        <v>DI MICHELE</v>
      </c>
      <c r="X15">
        <f t="shared" si="0"/>
        <v>1</v>
      </c>
    </row>
    <row r="16" spans="1:19" ht="18">
      <c r="A16" s="43"/>
      <c r="B16" s="83" t="s">
        <v>9</v>
      </c>
      <c r="C16" s="84"/>
      <c r="D16" s="84"/>
      <c r="E16" s="85"/>
      <c r="F16" s="91"/>
      <c r="G16" s="92"/>
      <c r="H16" s="43"/>
      <c r="I16" s="83" t="s">
        <v>9</v>
      </c>
      <c r="J16" s="84"/>
      <c r="K16" s="84"/>
      <c r="L16" s="85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101</v>
      </c>
      <c r="C17" s="15">
        <v>6</v>
      </c>
      <c r="D17" s="22"/>
      <c r="E17" s="22"/>
      <c r="F17" s="91"/>
      <c r="G17" s="92"/>
      <c r="H17" s="28">
        <v>12</v>
      </c>
      <c r="I17" s="25" t="s">
        <v>119</v>
      </c>
      <c r="J17" s="15">
        <v>6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LOOKUP(B17,'[1]Mirko'!$A$5:$A$40)</f>
        <v>DIDA</v>
      </c>
      <c r="U17">
        <f t="shared" si="1"/>
        <v>1</v>
      </c>
      <c r="W17" t="str">
        <f>LOOKUP(I17,'[1]Duilio'!$A$5:$A$40)</f>
        <v>TOLDO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102</v>
      </c>
      <c r="C18" s="13">
        <v>7.5</v>
      </c>
      <c r="D18" s="20">
        <v>1</v>
      </c>
      <c r="E18" s="20"/>
      <c r="F18" s="91"/>
      <c r="G18" s="92"/>
      <c r="H18" s="28">
        <v>13</v>
      </c>
      <c r="I18" s="26" t="s">
        <v>120</v>
      </c>
      <c r="J18" s="13">
        <v>6</v>
      </c>
      <c r="K18" s="20"/>
      <c r="L18" s="20"/>
      <c r="M18" s="10"/>
      <c r="N18" s="9"/>
      <c r="O18" s="9"/>
      <c r="P18" s="9"/>
      <c r="Q18" s="9"/>
      <c r="R18" s="9"/>
      <c r="S18" s="9"/>
      <c r="T18" t="str">
        <f>LOOKUP(B18,'[1]Mirko'!$A$5:$A$40)</f>
        <v>FONTANA</v>
      </c>
      <c r="U18">
        <f t="shared" si="1"/>
        <v>1</v>
      </c>
      <c r="W18" t="str">
        <f>LOOKUP(I18,'[1]Duilio'!$A$5:$A$40)</f>
        <v>BUCCI</v>
      </c>
      <c r="X18">
        <f t="shared" si="2"/>
        <v>1</v>
      </c>
    </row>
    <row r="19" spans="1:24" ht="18">
      <c r="A19" s="19">
        <v>14</v>
      </c>
      <c r="B19" s="26" t="s">
        <v>103</v>
      </c>
      <c r="C19" s="13">
        <v>5.5</v>
      </c>
      <c r="D19" s="20"/>
      <c r="E19" s="20"/>
      <c r="F19" s="91"/>
      <c r="G19" s="92"/>
      <c r="H19" s="16">
        <v>14</v>
      </c>
      <c r="I19" s="26" t="s">
        <v>121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LOOKUP(B19,'[1]Mirko'!$C$5:$C$40)</f>
        <v>DAINELLI</v>
      </c>
      <c r="U19">
        <f t="shared" si="1"/>
        <v>1</v>
      </c>
      <c r="W19" t="str">
        <f>LOOKUP(I19,'[1]Duilio'!$C$5:$C$40)</f>
        <v>PRATALI</v>
      </c>
      <c r="X19">
        <f t="shared" si="2"/>
        <v>1</v>
      </c>
    </row>
    <row r="20" spans="1:24" ht="18">
      <c r="A20" s="33">
        <v>15</v>
      </c>
      <c r="B20" s="26" t="s">
        <v>104</v>
      </c>
      <c r="C20" s="13">
        <v>5</v>
      </c>
      <c r="D20" s="20"/>
      <c r="E20" s="20"/>
      <c r="F20" s="91"/>
      <c r="G20" s="92"/>
      <c r="H20" s="28">
        <v>15</v>
      </c>
      <c r="I20" s="26" t="s">
        <v>122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LOOKUP(B20,'[1]Mirko'!$C$5:$C$40)</f>
        <v>D'ANNA</v>
      </c>
      <c r="U20">
        <f t="shared" si="1"/>
        <v>1</v>
      </c>
      <c r="W20" t="str">
        <f>LOOKUP(I20,'[1]Duilio'!$C$5:$C$40)</f>
        <v>ZENONI C.</v>
      </c>
      <c r="X20">
        <f t="shared" si="2"/>
        <v>1</v>
      </c>
    </row>
    <row r="21" spans="1:24" ht="18">
      <c r="A21" s="34">
        <v>16</v>
      </c>
      <c r="B21" s="26" t="s">
        <v>105</v>
      </c>
      <c r="C21" s="13">
        <v>5.5</v>
      </c>
      <c r="D21" s="20"/>
      <c r="E21" s="20"/>
      <c r="F21" s="91"/>
      <c r="G21" s="92"/>
      <c r="H21" s="16">
        <v>16</v>
      </c>
      <c r="I21" s="26" t="s">
        <v>123</v>
      </c>
      <c r="J21" s="13">
        <v>6.5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LOOKUP(B21,'[1]Mirko'!$E$5:$E$40)</f>
        <v>BRESCIANO</v>
      </c>
      <c r="U21">
        <f t="shared" si="1"/>
        <v>1</v>
      </c>
      <c r="W21" t="str">
        <f>LOOKUP(I21,'[1]Duilio'!$E$5:$E$40)</f>
        <v>MORO</v>
      </c>
      <c r="X21">
        <f t="shared" si="2"/>
        <v>1</v>
      </c>
    </row>
    <row r="22" spans="1:24" ht="18">
      <c r="A22" s="19">
        <v>17</v>
      </c>
      <c r="B22" s="26" t="s">
        <v>106</v>
      </c>
      <c r="C22" s="13">
        <v>6.5</v>
      </c>
      <c r="D22" s="20"/>
      <c r="E22" s="20"/>
      <c r="F22" s="91"/>
      <c r="G22" s="92"/>
      <c r="H22" s="28">
        <v>17</v>
      </c>
      <c r="I22" s="26" t="s">
        <v>124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LOOKUP(B22,'[1]Mirko'!$E$5:$E$40)</f>
        <v>CONTI</v>
      </c>
      <c r="U22">
        <f t="shared" si="1"/>
        <v>1</v>
      </c>
      <c r="W22" t="str">
        <f>LOOKUP(I22,'[1]Duilio'!$E$5:$E$40)</f>
        <v>GATTUSO</v>
      </c>
      <c r="X22">
        <f t="shared" si="2"/>
        <v>1</v>
      </c>
    </row>
    <row r="23" spans="1:24" ht="18">
      <c r="A23" s="19">
        <v>18</v>
      </c>
      <c r="B23" s="26" t="s">
        <v>54</v>
      </c>
      <c r="C23" s="13">
        <v>5.5</v>
      </c>
      <c r="D23" s="20"/>
      <c r="E23" s="20"/>
      <c r="F23" s="91"/>
      <c r="G23" s="92"/>
      <c r="H23" s="40">
        <v>18</v>
      </c>
      <c r="I23" s="26" t="s">
        <v>125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LOOKUP(B23,'[1]Mirko'!$I$5:$I$40)</f>
        <v>LUCARELLI</v>
      </c>
      <c r="U23">
        <f t="shared" si="1"/>
        <v>1</v>
      </c>
      <c r="W23" t="str">
        <f>LOOKUP(I23,'[1]Duilio'!$I$5:$I$40)</f>
        <v>BAZZANI</v>
      </c>
      <c r="X23">
        <f t="shared" si="2"/>
        <v>1</v>
      </c>
    </row>
    <row r="24" spans="1:24" ht="18">
      <c r="A24" s="35">
        <v>19</v>
      </c>
      <c r="B24" s="26" t="s">
        <v>107</v>
      </c>
      <c r="C24" s="13">
        <v>6</v>
      </c>
      <c r="D24" s="20"/>
      <c r="E24" s="20"/>
      <c r="F24" s="93"/>
      <c r="G24" s="94"/>
      <c r="H24" s="41">
        <v>19</v>
      </c>
      <c r="I24" s="26" t="s">
        <v>126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LOOKUP(B24,'[1]Mirko'!$I$5:$I$40)</f>
        <v>OKAKA</v>
      </c>
      <c r="U24">
        <f t="shared" si="1"/>
        <v>0</v>
      </c>
      <c r="W24" t="str">
        <f>LOOKUP(I24,'[1]Duilio'!$I$5:$I$40)</f>
        <v>GILARDINO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LOOKUP(B10,'[1]Mirko'!$G$5:$G$40)</f>
        <v>#N/A</v>
      </c>
      <c r="U26" t="e">
        <f aca="true" t="shared" si="3" ref="U26:U31">IF(T26=B10,1,0)</f>
        <v>#N/A</v>
      </c>
      <c r="W26" t="str">
        <f>LOOKUP(I10,'[1]Duilio'!$G$5:$G$40)</f>
        <v>MORFEO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LOOKUP(B11,'[1]Mirko'!$G$5:$G$40)</f>
        <v>KAKA'</v>
      </c>
      <c r="U27">
        <f t="shared" si="3"/>
        <v>0</v>
      </c>
      <c r="W27" t="str">
        <f>LOOKUP(I11,'[1]Duilio'!$G$5:$G$40)</f>
        <v>DEL PIERO</v>
      </c>
      <c r="X27">
        <f t="shared" si="4"/>
        <v>0</v>
      </c>
    </row>
    <row r="28" spans="7:24" ht="12.75">
      <c r="G28" s="1"/>
      <c r="T28" t="str">
        <f>LOOKUP(B12,'[1]Mirko'!$G$5:$G$40)</f>
        <v>KAKA'</v>
      </c>
      <c r="U28">
        <f t="shared" si="3"/>
        <v>0</v>
      </c>
      <c r="W28" t="str">
        <f>LOOKUP(I12,'[1]Duilio'!$G$5:$G$40)</f>
        <v>DEL PIERO</v>
      </c>
      <c r="X28">
        <f t="shared" si="4"/>
        <v>0</v>
      </c>
    </row>
    <row r="29" spans="7:24" ht="12.75">
      <c r="G29" s="1"/>
      <c r="T29" t="str">
        <f>LOOKUP(B13,'[1]Mirko'!$G$5:$G$40)</f>
        <v>KAKA'</v>
      </c>
      <c r="U29">
        <f t="shared" si="3"/>
        <v>1</v>
      </c>
      <c r="W29" t="str">
        <f>LOOKUP(I13,'[1]Duilio'!$G$5:$G$40)</f>
        <v>MORFEO</v>
      </c>
      <c r="X29">
        <f t="shared" si="4"/>
        <v>0</v>
      </c>
    </row>
    <row r="30" spans="7:24" ht="12.75">
      <c r="G30" s="1"/>
      <c r="T30" t="str">
        <f>LOOKUP(B14,'[1]Mirko'!$G$5:$G$40)</f>
        <v>CAPONE</v>
      </c>
      <c r="U30">
        <f t="shared" si="3"/>
        <v>0</v>
      </c>
      <c r="W30" t="str">
        <f>LOOKUP(I14,'[1]Duilio'!$G$5:$G$40)</f>
        <v>MORFEO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LOOKUP(B15,'[1]Mirko'!$G$5:$G$40)</f>
        <v>BAGGIO R.</v>
      </c>
      <c r="U31">
        <f t="shared" si="3"/>
        <v>0</v>
      </c>
      <c r="W31" t="str">
        <f>LOOKUP(I15,'[1]Duilio'!$G$5:$G$40)</f>
        <v>DEL PIERO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LOOKUP(B21,'[1]Mirko'!$G$5:$G$40)</f>
        <v>BAGGIO R.</v>
      </c>
      <c r="U32">
        <f>IF(T32=B21,1,0)</f>
        <v>0</v>
      </c>
      <c r="W32" t="str">
        <f>LOOKUP(I21,'[1]Duilio'!$G$5:$G$40)</f>
        <v>MORFEO</v>
      </c>
      <c r="X32">
        <f>IF(W32=I21,1,0)</f>
        <v>0</v>
      </c>
    </row>
    <row r="33" spans="7:24" ht="12.75">
      <c r="G33" s="1"/>
      <c r="T33" t="str">
        <f>LOOKUP(B22,'[1]Mirko'!$G$5:$G$40)</f>
        <v>CAPONE</v>
      </c>
      <c r="U33">
        <f>IF(T33=B22,1,0)</f>
        <v>0</v>
      </c>
      <c r="W33" t="str">
        <f>LOOKUP(I22,'[1]Duilio'!$G$5:$G$40)</f>
        <v>DEL PIERO</v>
      </c>
      <c r="X33">
        <f>IF(W33=I22,1,0)</f>
        <v>0</v>
      </c>
    </row>
    <row r="34" spans="7:24" ht="12.75">
      <c r="G34" s="1"/>
      <c r="T34" t="str">
        <f>LOOKUP(B23,'[1]Mirko'!$G$5:$G$40)</f>
        <v>KAKA'</v>
      </c>
      <c r="U34">
        <f>IF(T34=B23,1,0)</f>
        <v>0</v>
      </c>
      <c r="W34" t="e">
        <f>LOOKUP(I23,'[1]Duilio'!$G$5:$G$40)</f>
        <v>#N/A</v>
      </c>
      <c r="X34" t="e">
        <f>IF(W34=I23,1,0)</f>
        <v>#N/A</v>
      </c>
    </row>
    <row r="35" spans="7:24" ht="12.75">
      <c r="G35" s="1"/>
      <c r="T35" t="str">
        <f>LOOKUP(B24,'[1]Mirko'!$G$5:$G$40)</f>
        <v>ROSSI</v>
      </c>
      <c r="U35">
        <f>IF(T35=B24,1,0)</f>
        <v>1</v>
      </c>
      <c r="W35" t="str">
        <f>LOOKUP(I24,'[1]Duilio'!$G$5:$G$40)</f>
        <v>DEL PIERO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 t="str">
        <f aca="true" t="shared" si="6" ref="H51:H70">IF(J5="sv","sv",J5+K5+L5)</f>
        <v>sv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5</v>
      </c>
      <c r="B53" s="2"/>
      <c r="C53" s="2">
        <f t="shared" si="7"/>
        <v>5</v>
      </c>
      <c r="D53" s="2">
        <f t="shared" si="8"/>
        <v>1</v>
      </c>
      <c r="E53" s="4">
        <f>SUM(A52:A55)</f>
        <v>23.5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26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7.5</v>
      </c>
      <c r="I54" s="2"/>
      <c r="J54" s="2">
        <f t="shared" si="9"/>
        <v>7.5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</v>
      </c>
      <c r="B56" s="2"/>
      <c r="C56" s="2">
        <f t="shared" si="7"/>
        <v>6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7.5</v>
      </c>
      <c r="I56" s="2"/>
      <c r="J56" s="2">
        <f t="shared" si="9"/>
        <v>7.5</v>
      </c>
      <c r="K56" s="2">
        <f t="shared" si="10"/>
        <v>1</v>
      </c>
      <c r="L56" s="4">
        <f>SUM(K56:K59)</f>
        <v>4</v>
      </c>
    </row>
    <row r="57" spans="1:12" ht="12.75">
      <c r="A57" s="2" t="str">
        <f t="shared" si="5"/>
        <v>sv</v>
      </c>
      <c r="B57" s="2"/>
      <c r="C57" s="2">
        <f t="shared" si="7"/>
        <v>0</v>
      </c>
      <c r="D57" s="2">
        <f t="shared" si="8"/>
        <v>0</v>
      </c>
      <c r="E57" s="4">
        <f>SUM(A56:A59)</f>
        <v>17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25</v>
      </c>
    </row>
    <row r="58" spans="1:16" ht="12.75">
      <c r="A58" s="2">
        <f t="shared" si="5"/>
        <v>7</v>
      </c>
      <c r="B58" s="2"/>
      <c r="C58" s="2">
        <f t="shared" si="7"/>
        <v>7</v>
      </c>
      <c r="D58" s="2">
        <f t="shared" si="8"/>
        <v>1</v>
      </c>
      <c r="E58" s="2">
        <f>IF(E56=3,E57+C67,E59)</f>
        <v>22.5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69" t="s">
        <v>0</v>
      </c>
      <c r="O58" s="69"/>
      <c r="P58" s="69"/>
    </row>
    <row r="59" spans="1:16" ht="12.75">
      <c r="A59" s="2">
        <f t="shared" si="5"/>
        <v>4</v>
      </c>
      <c r="B59" s="2"/>
      <c r="C59" s="2">
        <f t="shared" si="7"/>
        <v>4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5.5</v>
      </c>
      <c r="I59" s="2"/>
      <c r="J59" s="2">
        <f t="shared" si="9"/>
        <v>5.5</v>
      </c>
      <c r="K59" s="2">
        <f t="shared" si="10"/>
        <v>1</v>
      </c>
      <c r="L59" s="2">
        <f>IF(L56&lt;3,L57+K67,0)</f>
        <v>0</v>
      </c>
      <c r="N59" s="2">
        <f>E70-64.5</f>
        <v>0.5</v>
      </c>
      <c r="O59" s="8"/>
      <c r="P59" s="2">
        <f>L70-64.5</f>
        <v>2</v>
      </c>
    </row>
    <row r="60" spans="1:16" ht="12.75">
      <c r="A60" s="2">
        <f t="shared" si="5"/>
        <v>6.5</v>
      </c>
      <c r="B60" s="2"/>
      <c r="C60" s="2">
        <f t="shared" si="7"/>
        <v>6.5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5</v>
      </c>
      <c r="I60" s="2"/>
      <c r="J60" s="2">
        <f t="shared" si="9"/>
        <v>5</v>
      </c>
      <c r="K60" s="2">
        <f t="shared" si="10"/>
        <v>1</v>
      </c>
      <c r="L60" s="4">
        <f>SUM(K60:K61)</f>
        <v>2</v>
      </c>
      <c r="N60" s="2">
        <f>IF(N59&lt;0,0,N59/3)</f>
        <v>0.16666666666666666</v>
      </c>
      <c r="O60" s="8"/>
      <c r="P60" s="2">
        <f>IF(P59&lt;0,0,P59/3)</f>
        <v>0.6666666666666666</v>
      </c>
    </row>
    <row r="61" spans="1:16" ht="12.75">
      <c r="A61" s="2">
        <f t="shared" si="5"/>
        <v>6.5</v>
      </c>
      <c r="B61" s="2"/>
      <c r="C61" s="2">
        <f t="shared" si="7"/>
        <v>6.5</v>
      </c>
      <c r="D61" s="2">
        <f t="shared" si="8"/>
        <v>1</v>
      </c>
      <c r="E61" s="4">
        <f>SUM(A60:A61)</f>
        <v>13</v>
      </c>
      <c r="F61" s="4"/>
      <c r="G61" s="2"/>
      <c r="H61" s="2">
        <f t="shared" si="6"/>
        <v>5.5</v>
      </c>
      <c r="I61" s="2"/>
      <c r="J61" s="2">
        <f t="shared" si="9"/>
        <v>5.5</v>
      </c>
      <c r="K61" s="2">
        <f t="shared" si="10"/>
        <v>1</v>
      </c>
      <c r="L61" s="4">
        <f>SUM(H60:H61)</f>
        <v>10.5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>
        <f t="shared" si="5"/>
        <v>6</v>
      </c>
      <c r="B63" s="2"/>
      <c r="C63" s="4">
        <f>IF(A63="sv",C64,A63)</f>
        <v>6</v>
      </c>
      <c r="D63" s="5"/>
      <c r="E63" s="2"/>
      <c r="F63" s="2"/>
      <c r="G63" s="2"/>
      <c r="H63" s="2">
        <f t="shared" si="6"/>
        <v>5</v>
      </c>
      <c r="I63" s="2"/>
      <c r="J63" s="4">
        <f>IF(H63="sv",J64,H63)</f>
        <v>5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>
        <f t="shared" si="5"/>
        <v>8.5</v>
      </c>
      <c r="B64" s="2"/>
      <c r="C64" s="2">
        <f>IF(A64="sv",0,A64)</f>
        <v>8.5</v>
      </c>
      <c r="D64" s="2"/>
      <c r="E64" s="2"/>
      <c r="F64" s="2"/>
      <c r="G64" s="2"/>
      <c r="H64" s="2">
        <f t="shared" si="6"/>
        <v>6</v>
      </c>
      <c r="I64" s="2"/>
      <c r="J64" s="2">
        <f>IF(H64="sv",0,H64)</f>
        <v>6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10.5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11.5</v>
      </c>
      <c r="L65" s="2"/>
    </row>
    <row r="66" spans="1:12" ht="12.75">
      <c r="A66" s="2">
        <f t="shared" si="5"/>
        <v>5</v>
      </c>
      <c r="B66" s="2"/>
      <c r="C66" s="2">
        <f>IF(A66="sv",0,A66)</f>
        <v>5</v>
      </c>
      <c r="D66" s="2"/>
      <c r="E66" s="6">
        <f>IF(A51="sv",C63,A51)</f>
        <v>6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12</v>
      </c>
      <c r="E67" s="6">
        <f>IF(E52=4,E53,E54)</f>
        <v>23.5</v>
      </c>
      <c r="F67" s="6"/>
      <c r="G67" s="2"/>
      <c r="H67" s="2">
        <f t="shared" si="6"/>
        <v>6.5</v>
      </c>
      <c r="I67" s="2"/>
      <c r="J67" s="4">
        <f>IF(H67="sv",J68,H67)</f>
        <v>6.5</v>
      </c>
      <c r="K67" s="4">
        <f>SUM(H67:H68)</f>
        <v>13</v>
      </c>
      <c r="L67" s="6">
        <f>IF(L52=4,L53,L54)</f>
        <v>26</v>
      </c>
    </row>
    <row r="68" spans="1:12" ht="12.75">
      <c r="A68" s="2">
        <f t="shared" si="5"/>
        <v>6.5</v>
      </c>
      <c r="B68" s="2"/>
      <c r="C68" s="2">
        <f>IF(A68="sv",0,A68)</f>
        <v>6.5</v>
      </c>
      <c r="D68" s="2"/>
      <c r="E68" s="6">
        <f>IF(E56=4,E57,E58)</f>
        <v>22.5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25</v>
      </c>
    </row>
    <row r="69" spans="1:12" ht="12.75">
      <c r="A69" s="2">
        <f t="shared" si="5"/>
        <v>5.5</v>
      </c>
      <c r="B69" s="2"/>
      <c r="C69" s="4">
        <f>IF(A69="sv",C70,A69)</f>
        <v>5.5</v>
      </c>
      <c r="D69" s="4">
        <f>SUM(A69:A70)</f>
        <v>11.5</v>
      </c>
      <c r="E69" s="6">
        <f>IF(E60=2,E61,E62)</f>
        <v>13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13</v>
      </c>
      <c r="L69" s="6">
        <f>IF(L60=2,L61,L62)</f>
        <v>10.5</v>
      </c>
    </row>
    <row r="70" spans="1:12" ht="12.75">
      <c r="A70" s="2">
        <f t="shared" si="5"/>
        <v>6</v>
      </c>
      <c r="B70" s="2"/>
      <c r="C70" s="2">
        <f>IF(A70="sv",0,A70)</f>
        <v>6</v>
      </c>
      <c r="D70" s="2"/>
      <c r="E70" s="7">
        <f>SUM(E66:E69)</f>
        <v>65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66.5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2007-03-01T11:50:33Z</dcterms:modified>
  <cp:category/>
  <cp:version/>
  <cp:contentType/>
  <cp:contentStatus/>
</cp:coreProperties>
</file>