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281" windowWidth="11355" windowHeight="9915" activeTab="0"/>
  </bookViews>
  <sheets>
    <sheet name="Serie A" sheetId="1" r:id="rId1"/>
    <sheet name="DA-FA" sheetId="2" r:id="rId2"/>
    <sheet name="LE-CL" sheetId="3" r:id="rId3"/>
    <sheet name="MI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<sst xmlns="http://schemas.openxmlformats.org/spreadsheetml/2006/main" count="190" uniqueCount="157">
  <si>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</si>
  <si>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</si>
  <si>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</si>
  <si>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</si>
  <si>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</si>
  <si>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</si>
  <si>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</si>
  <si>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</si>
  <si>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</si>
  <si>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</si>
  <si>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</si>
  <si>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</si>
  <si>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</si>
  <si>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36°</t>
  </si>
  <si>
    <t>FREY</t>
  </si>
  <si>
    <t>NESTA</t>
  </si>
  <si>
    <t>BARZAGLI</t>
  </si>
  <si>
    <t>ZAPATA</t>
  </si>
  <si>
    <t>MAICON</t>
  </si>
  <si>
    <t>SIMPLICIO</t>
  </si>
  <si>
    <t>FOGGIA</t>
  </si>
  <si>
    <t>LIVERANI</t>
  </si>
  <si>
    <t>TONETTO</t>
  </si>
  <si>
    <t>MUTU</t>
  </si>
  <si>
    <t>CRESPO</t>
  </si>
  <si>
    <t>LUPATELLI</t>
  </si>
  <si>
    <t>CAMPAGNOLO</t>
  </si>
  <si>
    <t>ZAURI</t>
  </si>
  <si>
    <t>BURDISSO</t>
  </si>
  <si>
    <t>MUDINGAY</t>
  </si>
  <si>
    <t>BEHRAMI</t>
  </si>
  <si>
    <t>PANDEV</t>
  </si>
  <si>
    <t>MASCARA</t>
  </si>
  <si>
    <t>BASSI</t>
  </si>
  <si>
    <t>CHIVU</t>
  </si>
  <si>
    <t>PASQUAL</t>
  </si>
  <si>
    <t>ZACCARDO</t>
  </si>
  <si>
    <t>MAGGIO</t>
  </si>
  <si>
    <t>TOTTI</t>
  </si>
  <si>
    <t>TADDEI</t>
  </si>
  <si>
    <t>VANNUCCHI</t>
  </si>
  <si>
    <t>JORGENSENN</t>
  </si>
  <si>
    <t>BIANCHI</t>
  </si>
  <si>
    <t>PAZZINI</t>
  </si>
  <si>
    <t>BALLI</t>
  </si>
  <si>
    <t>BALLOTTA</t>
  </si>
  <si>
    <t>MALDINI</t>
  </si>
  <si>
    <t>RAGGI</t>
  </si>
  <si>
    <t>MIGLIACCIO</t>
  </si>
  <si>
    <t>SEMIOLI</t>
  </si>
  <si>
    <t>REGINALDO</t>
  </si>
  <si>
    <t>ZAMPAGNA</t>
  </si>
  <si>
    <t>CURCI</t>
  </si>
  <si>
    <t>MOLINARO</t>
  </si>
  <si>
    <t>GALANTE</t>
  </si>
  <si>
    <t>PANUCCI</t>
  </si>
  <si>
    <t>PISANO</t>
  </si>
  <si>
    <t>PERROTTA</t>
  </si>
  <si>
    <t>PERRULLI</t>
  </si>
  <si>
    <t>RECOBA</t>
  </si>
  <si>
    <t>SEEDORF</t>
  </si>
  <si>
    <t>VIERI</t>
  </si>
  <si>
    <t>ROCCHI</t>
  </si>
  <si>
    <t>MANITTA</t>
  </si>
  <si>
    <t>DONI</t>
  </si>
  <si>
    <t>CRIBARI</t>
  </si>
  <si>
    <t>CARROZZIERI</t>
  </si>
  <si>
    <t>CASERTA</t>
  </si>
  <si>
    <t>VIEIRA</t>
  </si>
  <si>
    <t>BOGDANI</t>
  </si>
  <si>
    <t>ROSINA</t>
  </si>
  <si>
    <t>DE SANCTIS</t>
  </si>
  <si>
    <t>BUSCE'</t>
  </si>
  <si>
    <t>LUCARELLI</t>
  </si>
  <si>
    <t>MODESTO</t>
  </si>
  <si>
    <t>NATALI</t>
  </si>
  <si>
    <t>CORINI</t>
  </si>
  <si>
    <t>PIRLO</t>
  </si>
  <si>
    <t>DESSENA</t>
  </si>
  <si>
    <t>VIGIANI</t>
  </si>
  <si>
    <t>SUAZO</t>
  </si>
  <si>
    <t>QUAGLIARELLA</t>
  </si>
  <si>
    <t>CASTELLAZZI</t>
  </si>
  <si>
    <t>MANNINGER</t>
  </si>
  <si>
    <t>FALCONE</t>
  </si>
  <si>
    <t>TALAMONTI</t>
  </si>
  <si>
    <t>FRANCESCHINI</t>
  </si>
  <si>
    <t>BOUDIANSKY</t>
  </si>
  <si>
    <t>BARRETO</t>
  </si>
  <si>
    <t>RIGANO'</t>
  </si>
  <si>
    <t>AGLIARDI</t>
  </si>
  <si>
    <t>ODDO</t>
  </si>
  <si>
    <t>KONKO</t>
  </si>
  <si>
    <t>MATERAZZI</t>
  </si>
  <si>
    <t>DAINELLI</t>
  </si>
  <si>
    <t>STANKOVIC</t>
  </si>
  <si>
    <t>BRESCIANO</t>
  </si>
  <si>
    <t>GASBARRONI</t>
  </si>
  <si>
    <t>ROSSI</t>
  </si>
  <si>
    <t>BUDAN</t>
  </si>
  <si>
    <t>FONTANA</t>
  </si>
  <si>
    <t>DIDA</t>
  </si>
  <si>
    <t>COMOTTO</t>
  </si>
  <si>
    <t>MUNTARI</t>
  </si>
  <si>
    <t>MORRONE</t>
  </si>
  <si>
    <t>AMORUSO</t>
  </si>
  <si>
    <t>KAKA'</t>
  </si>
  <si>
    <t>BUCCI</t>
  </si>
  <si>
    <t>FERRARI</t>
  </si>
  <si>
    <t>ZANETTI</t>
  </si>
  <si>
    <t>MANDELLI</t>
  </si>
  <si>
    <t>BELLINI</t>
  </si>
  <si>
    <t>FIGO</t>
  </si>
  <si>
    <t>FIORE</t>
  </si>
  <si>
    <t>MONTOLIVO</t>
  </si>
  <si>
    <t>JANKULOVSKY</t>
  </si>
  <si>
    <t>DI MICHELE</t>
  </si>
  <si>
    <t>TOLDO</t>
  </si>
  <si>
    <t>J. CESAR</t>
  </si>
  <si>
    <t>SIVIGLIA</t>
  </si>
  <si>
    <t>ZENONI C.</t>
  </si>
  <si>
    <t>CASSETTI</t>
  </si>
  <si>
    <t>GATTUSO</t>
  </si>
  <si>
    <t>SAUDATI</t>
  </si>
  <si>
    <t>PELLISSIER</t>
  </si>
  <si>
    <t>INZAGHI F.</t>
  </si>
  <si>
    <t>sv</t>
  </si>
  <si>
    <t>ASCOLI</t>
  </si>
  <si>
    <t>PALERMO</t>
  </si>
  <si>
    <t>CATANIA</t>
  </si>
  <si>
    <t>MILAN</t>
  </si>
  <si>
    <t>FIORENTINA</t>
  </si>
  <si>
    <t>CAGLIARI</t>
  </si>
  <si>
    <t>INTER</t>
  </si>
  <si>
    <t>LAZIO</t>
  </si>
  <si>
    <t>LIVORNO</t>
  </si>
  <si>
    <t>SAMPDORIA</t>
  </si>
  <si>
    <t>PARMA</t>
  </si>
  <si>
    <t>MESSINA</t>
  </si>
  <si>
    <t>REGGINA</t>
  </si>
  <si>
    <t>CHIEVO</t>
  </si>
  <si>
    <t>ROMA</t>
  </si>
  <si>
    <t>TORINO</t>
  </si>
  <si>
    <t>SIENA</t>
  </si>
  <si>
    <t>EMPOLI</t>
  </si>
  <si>
    <t>UDINESE</t>
  </si>
  <si>
    <t>ATALANTA</t>
  </si>
  <si>
    <t>Simplicio - Boudiansky - Matusiak - Paolucci - Boudiansky</t>
  </si>
  <si>
    <t>Seedorf - Spinesi</t>
  </si>
  <si>
    <t>Pazzini</t>
  </si>
  <si>
    <t>Pandev - Mutarelli - Crespo - Crespo - Ledesma - Crespo - Materazzi</t>
  </si>
  <si>
    <t>Filippini</t>
  </si>
  <si>
    <t>Rossi - Muslimovic - Rossi - Gasbarroni - Riganò</t>
  </si>
  <si>
    <t>Brighi - Bianchi</t>
  </si>
  <si>
    <t>Muzzi</t>
  </si>
  <si>
    <t>Portanova - Maccarone</t>
  </si>
  <si>
    <t xml:space="preserve">Asamoah - Zampagna (r) - Asamoah - Tissone - Vieri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</si>
</sst>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  <font>
      <sz val="28"/>
      <color indexed="13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7" fillId="9" borderId="1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/>
    </xf>
    <xf numFmtId="0" fontId="28" fillId="2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/>
    </xf>
    <xf numFmtId="0" fontId="30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24" fillId="11" borderId="35" xfId="0" applyFont="1" applyFill="1" applyBorder="1" applyAlignment="1">
      <alignment horizontal="center"/>
    </xf>
    <xf numFmtId="0" fontId="15" fillId="12" borderId="36" xfId="0" applyFont="1" applyFill="1" applyBorder="1" applyAlignment="1">
      <alignment horizontal="center"/>
    </xf>
    <xf numFmtId="0" fontId="18" fillId="12" borderId="37" xfId="0" applyFont="1" applyFill="1" applyBorder="1" applyAlignment="1">
      <alignment/>
    </xf>
    <xf numFmtId="0" fontId="18" fillId="12" borderId="38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31" fillId="11" borderId="16" xfId="0" applyFont="1" applyFill="1" applyBorder="1" applyAlignment="1">
      <alignment horizontal="center"/>
    </xf>
    <xf numFmtId="0" fontId="32" fillId="11" borderId="17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12" borderId="35" xfId="0" applyFont="1" applyFill="1" applyBorder="1" applyAlignment="1">
      <alignment horizontal="center"/>
    </xf>
    <xf numFmtId="0" fontId="15" fillId="13" borderId="16" xfId="0" applyFont="1" applyFill="1" applyBorder="1" applyAlignment="1">
      <alignment horizontal="center"/>
    </xf>
    <xf numFmtId="0" fontId="18" fillId="13" borderId="17" xfId="0" applyFont="1" applyFill="1" applyBorder="1" applyAlignment="1">
      <alignment/>
    </xf>
    <xf numFmtId="0" fontId="18" fillId="13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127</v>
      </c>
      <c r="B2" s="48">
        <v>3</v>
      </c>
      <c r="C2" s="60" t="s">
        <v>147</v>
      </c>
      <c r="D2" s="9"/>
      <c r="E2" s="9"/>
      <c r="F2" s="9"/>
      <c r="G2" s="9"/>
    </row>
    <row r="3" spans="1:7" ht="18">
      <c r="A3" s="49" t="s">
        <v>128</v>
      </c>
      <c r="B3" s="48">
        <v>2</v>
      </c>
      <c r="C3" s="61"/>
      <c r="D3" s="9"/>
      <c r="E3" s="9"/>
      <c r="F3" s="9"/>
      <c r="G3" s="9"/>
    </row>
    <row r="4" spans="1:7" ht="18">
      <c r="A4" s="47" t="s">
        <v>129</v>
      </c>
      <c r="B4" s="13">
        <v>1</v>
      </c>
      <c r="C4" s="63" t="s">
        <v>148</v>
      </c>
      <c r="D4" s="9"/>
      <c r="E4" s="9"/>
      <c r="F4" s="9"/>
      <c r="G4" s="9"/>
    </row>
    <row r="5" spans="1:7" ht="18">
      <c r="A5" s="47" t="s">
        <v>130</v>
      </c>
      <c r="B5" s="13">
        <v>1</v>
      </c>
      <c r="C5" s="64"/>
      <c r="D5" s="9"/>
      <c r="E5" s="9"/>
      <c r="F5" s="9"/>
      <c r="G5" s="9"/>
    </row>
    <row r="6" spans="1:7" ht="18">
      <c r="A6" s="49" t="s">
        <v>131</v>
      </c>
      <c r="B6" s="48">
        <v>1</v>
      </c>
      <c r="C6" s="60" t="s">
        <v>149</v>
      </c>
      <c r="D6" s="9"/>
      <c r="E6" s="9"/>
      <c r="F6" s="9"/>
      <c r="G6" s="9"/>
    </row>
    <row r="7" spans="1:7" ht="18">
      <c r="A7" s="49" t="s">
        <v>132</v>
      </c>
      <c r="B7" s="48">
        <v>0</v>
      </c>
      <c r="C7" s="61"/>
      <c r="D7" s="9"/>
      <c r="E7" s="9"/>
      <c r="F7" s="9"/>
      <c r="G7" s="9"/>
    </row>
    <row r="8" spans="1:7" ht="18">
      <c r="A8" s="47" t="s">
        <v>133</v>
      </c>
      <c r="B8" s="13">
        <v>4</v>
      </c>
      <c r="C8" s="63" t="s">
        <v>150</v>
      </c>
      <c r="D8" s="9"/>
      <c r="E8" s="9"/>
      <c r="F8" s="9"/>
      <c r="G8" s="9"/>
    </row>
    <row r="9" spans="1:7" ht="18">
      <c r="A9" s="47" t="s">
        <v>134</v>
      </c>
      <c r="B9" s="13">
        <v>3</v>
      </c>
      <c r="C9" s="64"/>
      <c r="D9" s="9"/>
      <c r="E9" s="9"/>
      <c r="F9" s="9"/>
      <c r="G9" s="9"/>
    </row>
    <row r="10" spans="1:7" ht="18">
      <c r="A10" s="49" t="s">
        <v>135</v>
      </c>
      <c r="B10" s="48">
        <v>1</v>
      </c>
      <c r="C10" s="60" t="s">
        <v>151</v>
      </c>
      <c r="D10" s="9"/>
      <c r="E10" s="9"/>
      <c r="F10" s="9"/>
      <c r="G10" s="9"/>
    </row>
    <row r="11" spans="1:7" ht="18">
      <c r="A11" s="49" t="s">
        <v>136</v>
      </c>
      <c r="B11" s="48">
        <v>0</v>
      </c>
      <c r="C11" s="61"/>
      <c r="D11" s="9"/>
      <c r="E11" s="9"/>
      <c r="F11" s="9"/>
      <c r="G11" s="9"/>
    </row>
    <row r="12" spans="1:7" ht="18">
      <c r="A12" s="47" t="s">
        <v>137</v>
      </c>
      <c r="B12" s="13">
        <v>4</v>
      </c>
      <c r="C12" s="63" t="s">
        <v>152</v>
      </c>
      <c r="D12" s="9"/>
      <c r="E12" s="9"/>
      <c r="F12" s="9"/>
      <c r="G12" s="9"/>
    </row>
    <row r="13" spans="1:7" ht="18">
      <c r="A13" s="47" t="s">
        <v>138</v>
      </c>
      <c r="B13" s="13">
        <v>1</v>
      </c>
      <c r="C13" s="64"/>
      <c r="D13" s="9"/>
      <c r="E13" s="9"/>
      <c r="F13" s="9"/>
      <c r="G13" s="9"/>
    </row>
    <row r="14" spans="1:7" ht="18">
      <c r="A14" s="49" t="s">
        <v>139</v>
      </c>
      <c r="B14" s="48">
        <v>1</v>
      </c>
      <c r="C14" s="60" t="s">
        <v>153</v>
      </c>
      <c r="D14" s="9"/>
      <c r="E14" s="9"/>
      <c r="F14" s="9"/>
      <c r="G14" s="9"/>
    </row>
    <row r="15" spans="1:7" ht="18">
      <c r="A15" s="49" t="s">
        <v>140</v>
      </c>
      <c r="B15" s="48">
        <v>1</v>
      </c>
      <c r="C15" s="61"/>
      <c r="D15" s="9"/>
      <c r="E15" s="9"/>
      <c r="F15" s="9"/>
      <c r="G15" s="9"/>
    </row>
    <row r="16" spans="1:18" ht="18" customHeight="1">
      <c r="A16" s="47" t="s">
        <v>141</v>
      </c>
      <c r="B16" s="13">
        <v>0</v>
      </c>
      <c r="C16" s="63" t="s">
        <v>154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142</v>
      </c>
      <c r="B17" s="13">
        <v>1</v>
      </c>
      <c r="C17" s="6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143</v>
      </c>
      <c r="B18" s="55">
        <v>2</v>
      </c>
      <c r="C18" s="65" t="s">
        <v>155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144</v>
      </c>
      <c r="B19" s="55">
        <v>0</v>
      </c>
      <c r="C19" s="6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6" t="s">
        <v>145</v>
      </c>
      <c r="B20" s="57">
        <v>2</v>
      </c>
      <c r="C20" s="67" t="s">
        <v>156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6" t="s">
        <v>146</v>
      </c>
      <c r="B21" s="57">
        <v>3</v>
      </c>
      <c r="C21" s="6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36°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94" t="s">
        <v>1</v>
      </c>
      <c r="B3" s="94"/>
      <c r="C3" s="94"/>
      <c r="D3" s="94"/>
      <c r="E3" s="94"/>
      <c r="F3" s="39">
        <f>N63</f>
        <v>3</v>
      </c>
      <c r="G3" s="37">
        <f>P63</f>
        <v>1</v>
      </c>
      <c r="H3" s="95" t="s">
        <v>5</v>
      </c>
      <c r="I3" s="96"/>
      <c r="J3" s="96"/>
      <c r="K3" s="96"/>
      <c r="L3" s="97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0" t="s">
        <v>8</v>
      </c>
      <c r="I4" s="51" t="s">
        <v>2</v>
      </c>
      <c r="J4" s="92" t="s">
        <v>6</v>
      </c>
      <c r="K4" s="93"/>
      <c r="L4" s="93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6.5</v>
      </c>
      <c r="D5" s="20"/>
      <c r="E5" s="20"/>
      <c r="F5" s="69"/>
      <c r="G5" s="70"/>
      <c r="H5" s="27">
        <v>1</v>
      </c>
      <c r="I5" s="30" t="s">
        <v>33</v>
      </c>
      <c r="J5" s="13">
        <v>6.5</v>
      </c>
      <c r="K5" s="20">
        <v>-2</v>
      </c>
      <c r="L5" s="20"/>
      <c r="M5" s="10"/>
      <c r="N5" s="17"/>
      <c r="O5" s="99"/>
      <c r="P5" s="99"/>
      <c r="Q5" s="99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LOOKUP(I5,'[1]Fabio'!$A$5:$A$40)</f>
        <v>BASSI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7</v>
      </c>
      <c r="D6" s="20"/>
      <c r="E6" s="20"/>
      <c r="F6" s="71"/>
      <c r="G6" s="72"/>
      <c r="H6" s="27">
        <v>2</v>
      </c>
      <c r="I6" s="30" t="s">
        <v>34</v>
      </c>
      <c r="J6" s="13">
        <v>4.5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NESTA</v>
      </c>
      <c r="U6">
        <f aca="true" t="shared" si="1" ref="U6:U24">IF(T6=B6,1,0)</f>
        <v>1</v>
      </c>
      <c r="W6" t="str">
        <f>LOOKUP(I6,'[1]Fabio'!$C$5:$C$40)</f>
        <v>CHIVU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6</v>
      </c>
      <c r="D7" s="20"/>
      <c r="E7" s="20"/>
      <c r="F7" s="71"/>
      <c r="G7" s="72"/>
      <c r="H7" s="28">
        <v>3</v>
      </c>
      <c r="I7" s="26" t="s">
        <v>35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BARZAGLI</v>
      </c>
      <c r="U7">
        <f t="shared" si="1"/>
        <v>1</v>
      </c>
      <c r="W7" t="str">
        <f>LOOKUP(I7,'[1]Fabio'!$C$5:$C$40)</f>
        <v>PASQUAL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6</v>
      </c>
      <c r="D8" s="20"/>
      <c r="E8" s="20"/>
      <c r="F8" s="71"/>
      <c r="G8" s="72"/>
      <c r="H8" s="28">
        <v>4</v>
      </c>
      <c r="I8" s="26" t="s">
        <v>36</v>
      </c>
      <c r="J8" s="13">
        <v>5.5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LOOKUP(B8,'[1]Davide'!$C$5:$C$40)</f>
        <v>ZAPATA</v>
      </c>
      <c r="U8">
        <f t="shared" si="1"/>
        <v>1</v>
      </c>
      <c r="W8" t="str">
        <f>LOOKUP(I8,'[1]Fabio'!$C$5:$C$40)</f>
        <v>ZACCARDO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5.5</v>
      </c>
      <c r="D9" s="20"/>
      <c r="E9" s="20"/>
      <c r="F9" s="71"/>
      <c r="G9" s="72"/>
      <c r="H9" s="28">
        <v>5</v>
      </c>
      <c r="I9" s="26" t="s">
        <v>37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MAICON</v>
      </c>
      <c r="U9">
        <f t="shared" si="1"/>
        <v>1</v>
      </c>
      <c r="W9" t="str">
        <f>LOOKUP(I9,'[1]Fabio'!$C$5:$C$40)</f>
        <v>MAGGIO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4.5</v>
      </c>
      <c r="D10" s="20">
        <v>1</v>
      </c>
      <c r="E10" s="20"/>
      <c r="F10" s="71"/>
      <c r="G10" s="72"/>
      <c r="H10" s="28">
        <v>6</v>
      </c>
      <c r="I10" s="26" t="s">
        <v>38</v>
      </c>
      <c r="J10" s="13">
        <v>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SIMPLICIO</v>
      </c>
      <c r="U10">
        <f t="shared" si="1"/>
        <v>1</v>
      </c>
      <c r="W10" t="str">
        <f>LOOKUP(I10,'[1]Fabio'!$E$5:$E$40)</f>
        <v>TADDEI</v>
      </c>
      <c r="X10">
        <f t="shared" si="0"/>
        <v>0</v>
      </c>
    </row>
    <row r="11" spans="1:24" ht="18">
      <c r="A11" s="19">
        <v>7</v>
      </c>
      <c r="B11" s="26" t="s">
        <v>20</v>
      </c>
      <c r="C11" s="13">
        <v>6</v>
      </c>
      <c r="D11" s="20"/>
      <c r="E11" s="20"/>
      <c r="F11" s="73"/>
      <c r="G11" s="74"/>
      <c r="H11" s="28">
        <v>7</v>
      </c>
      <c r="I11" s="26" t="s">
        <v>39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FOGGIA</v>
      </c>
      <c r="U11">
        <f t="shared" si="1"/>
        <v>1</v>
      </c>
      <c r="W11" t="str">
        <f>LOOKUP(I11,'[1]Fabio'!$E$5:$E$40)</f>
        <v>TADDEI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6</v>
      </c>
      <c r="D12" s="20"/>
      <c r="E12" s="20"/>
      <c r="F12" s="38">
        <f>E70</f>
        <v>71</v>
      </c>
      <c r="G12" s="36">
        <f>L70</f>
        <v>65.5</v>
      </c>
      <c r="H12" s="19">
        <v>8</v>
      </c>
      <c r="I12" s="26" t="s">
        <v>40</v>
      </c>
      <c r="J12" s="13">
        <v>6.5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LIVERANI</v>
      </c>
      <c r="U12">
        <f t="shared" si="1"/>
        <v>1</v>
      </c>
      <c r="W12" t="str">
        <f>LOOKUP(I12,'[1]Fabio'!$E$5:$E$40)</f>
        <v>VANNUCCHI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5.5</v>
      </c>
      <c r="D13" s="20"/>
      <c r="E13" s="20"/>
      <c r="F13" s="82" t="s">
        <v>3</v>
      </c>
      <c r="G13" s="82"/>
      <c r="H13" s="19">
        <v>9</v>
      </c>
      <c r="I13" s="26" t="s">
        <v>41</v>
      </c>
      <c r="J13" s="13">
        <v>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TONETTO</v>
      </c>
      <c r="U13">
        <f t="shared" si="1"/>
        <v>1</v>
      </c>
      <c r="W13" t="str">
        <f>LOOKUP(I13,'[1]Fabio'!$E$5:$E$40)</f>
        <v>JORGENSENN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6</v>
      </c>
      <c r="D14" s="20"/>
      <c r="E14" s="20"/>
      <c r="F14" s="83"/>
      <c r="G14" s="84"/>
      <c r="H14" s="28">
        <v>10</v>
      </c>
      <c r="I14" s="26" t="s">
        <v>42</v>
      </c>
      <c r="J14" s="13">
        <v>6.5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MUTU</v>
      </c>
      <c r="U14">
        <f t="shared" si="1"/>
        <v>1</v>
      </c>
      <c r="W14" t="str">
        <f>LOOKUP(I14,'[1]Fabio'!$I$5:$I$40)</f>
        <v>BIANCHI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8</v>
      </c>
      <c r="D15" s="21">
        <v>3</v>
      </c>
      <c r="E15" s="21"/>
      <c r="F15" s="85"/>
      <c r="G15" s="86"/>
      <c r="H15" s="28">
        <v>11</v>
      </c>
      <c r="I15" s="29" t="s">
        <v>43</v>
      </c>
      <c r="J15" s="14">
        <v>6.5</v>
      </c>
      <c r="K15" s="21">
        <v>1</v>
      </c>
      <c r="L15" s="21"/>
      <c r="M15" s="10"/>
      <c r="N15" s="98"/>
      <c r="O15" s="98"/>
      <c r="P15" s="98"/>
      <c r="Q15" s="10"/>
      <c r="R15" s="9"/>
      <c r="S15" s="9"/>
      <c r="T15" t="str">
        <f>LOOKUP(B15,'[1]Davide'!$I$5:$I$40)</f>
        <v>CRESPO</v>
      </c>
      <c r="U15">
        <f t="shared" si="1"/>
        <v>1</v>
      </c>
      <c r="W15" t="str">
        <f>LOOKUP(I15,'[1]Fabio'!$I$5:$I$40)</f>
        <v>PAZZINI</v>
      </c>
      <c r="X15">
        <f t="shared" si="0"/>
        <v>1</v>
      </c>
    </row>
    <row r="16" spans="1:19" ht="18">
      <c r="A16" s="43"/>
      <c r="B16" s="75" t="s">
        <v>9</v>
      </c>
      <c r="C16" s="76"/>
      <c r="D16" s="76"/>
      <c r="E16" s="77"/>
      <c r="F16" s="85"/>
      <c r="G16" s="86"/>
      <c r="H16" s="43"/>
      <c r="I16" s="75" t="s">
        <v>9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 t="s">
        <v>126</v>
      </c>
      <c r="D17" s="22"/>
      <c r="E17" s="22"/>
      <c r="F17" s="85"/>
      <c r="G17" s="86"/>
      <c r="H17" s="28">
        <v>12</v>
      </c>
      <c r="I17" s="25" t="s">
        <v>44</v>
      </c>
      <c r="J17" s="15" t="s">
        <v>126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LUPATELLI</v>
      </c>
      <c r="U17">
        <f t="shared" si="1"/>
        <v>1</v>
      </c>
      <c r="W17" t="str">
        <f>LOOKUP(I17,'[1]Fabio'!$A$5:$A$40)</f>
        <v>BALLI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7</v>
      </c>
      <c r="D18" s="20">
        <v>-1</v>
      </c>
      <c r="E18" s="20"/>
      <c r="F18" s="85"/>
      <c r="G18" s="86"/>
      <c r="H18" s="28">
        <v>13</v>
      </c>
      <c r="I18" s="26" t="s">
        <v>45</v>
      </c>
      <c r="J18" s="13">
        <v>5.5</v>
      </c>
      <c r="K18" s="20">
        <v>-4</v>
      </c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CAMPAGNOLO</v>
      </c>
      <c r="U18">
        <f t="shared" si="1"/>
        <v>1</v>
      </c>
      <c r="W18" t="str">
        <f>LOOKUP(I18,'[1]Fabio'!$A$5:$A$40)</f>
        <v>BALLOTTA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5.5</v>
      </c>
      <c r="D19" s="20"/>
      <c r="E19" s="20"/>
      <c r="F19" s="85"/>
      <c r="G19" s="86"/>
      <c r="H19" s="16">
        <v>14</v>
      </c>
      <c r="I19" s="26" t="s">
        <v>46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ZAURI</v>
      </c>
      <c r="U19">
        <f t="shared" si="1"/>
        <v>1</v>
      </c>
      <c r="W19" t="str">
        <f>LOOKUP(I19,'[1]Fabio'!$C$5:$C$40)</f>
        <v>MALDINI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5.5</v>
      </c>
      <c r="D20" s="20"/>
      <c r="E20" s="20"/>
      <c r="F20" s="85"/>
      <c r="G20" s="86"/>
      <c r="H20" s="28">
        <v>15</v>
      </c>
      <c r="I20" s="26" t="s">
        <v>47</v>
      </c>
      <c r="J20" s="13" t="s">
        <v>126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BURDISSO</v>
      </c>
      <c r="U20">
        <f t="shared" si="1"/>
        <v>1</v>
      </c>
      <c r="W20" t="str">
        <f>LOOKUP(I20,'[1]Fabio'!$C$5:$C$40)</f>
        <v>RAGGI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6</v>
      </c>
      <c r="D21" s="20"/>
      <c r="E21" s="20"/>
      <c r="F21" s="85"/>
      <c r="G21" s="86"/>
      <c r="H21" s="16">
        <v>16</v>
      </c>
      <c r="I21" s="26" t="s">
        <v>48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MUDINGAY</v>
      </c>
      <c r="U21">
        <f t="shared" si="1"/>
        <v>1</v>
      </c>
      <c r="W21" t="str">
        <f>LOOKUP(I21,'[1]Fabio'!$E$5:$E$40)</f>
        <v>MIGLIACCIO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5.5</v>
      </c>
      <c r="D22" s="20"/>
      <c r="E22" s="20"/>
      <c r="F22" s="85"/>
      <c r="G22" s="86"/>
      <c r="H22" s="28">
        <v>17</v>
      </c>
      <c r="I22" s="26" t="s">
        <v>49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BEHRAMI</v>
      </c>
      <c r="U22">
        <f t="shared" si="1"/>
        <v>1</v>
      </c>
      <c r="W22" t="str">
        <f>LOOKUP(I22,'[1]Fabio'!$E$5:$E$40)</f>
        <v>SEMIOLI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6.5</v>
      </c>
      <c r="D23" s="20">
        <v>1</v>
      </c>
      <c r="E23" s="20"/>
      <c r="F23" s="85"/>
      <c r="G23" s="86"/>
      <c r="H23" s="40">
        <v>18</v>
      </c>
      <c r="I23" s="26" t="s">
        <v>50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PANDEV</v>
      </c>
      <c r="U23">
        <f t="shared" si="1"/>
        <v>1</v>
      </c>
      <c r="W23" t="str">
        <f>LOOKUP(I23,'[1]Fabio'!$I$5:$I$40)</f>
        <v>REGINALDO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6</v>
      </c>
      <c r="D24" s="20"/>
      <c r="E24" s="20"/>
      <c r="F24" s="87"/>
      <c r="G24" s="88"/>
      <c r="H24" s="41">
        <v>19</v>
      </c>
      <c r="I24" s="26" t="s">
        <v>51</v>
      </c>
      <c r="J24" s="13">
        <v>6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MASCARA</v>
      </c>
      <c r="U24">
        <f t="shared" si="1"/>
        <v>1</v>
      </c>
      <c r="W24" t="str">
        <f>LOOKUP(I24,'[1]Fabio'!$I$5:$I$40)</f>
        <v>ZAMPAGNA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LOOKUP(I10,'[1]Fabio'!$G$5:$G$40)</f>
        <v>TOTTI</v>
      </c>
      <c r="X26">
        <f aca="true" t="shared" si="4" ref="X26:X31">IF(W26=I10,1,0)</f>
        <v>1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LOOKUP(I11,'[1]Fabio'!$G$5:$G$40)</f>
        <v>DEFENDI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LOOKUP(I12,'[1]Fabio'!$G$5:$G$40)</f>
        <v>TOTTI</v>
      </c>
      <c r="X28">
        <f t="shared" si="4"/>
        <v>0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e">
        <f>LOOKUP(I14,'[1]Fabio'!$G$5:$G$40)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LOOKUP(I15,'[1]Fabio'!$G$5:$G$40)</f>
        <v>DEFENDI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LOOKUP(I21,'[1]Fabio'!$G$5:$G$40)</f>
        <v>DEFENDI</v>
      </c>
      <c r="X32">
        <f>IF(W32=I21,1,0)</f>
        <v>0</v>
      </c>
    </row>
    <row r="33" spans="7:24" ht="12.75">
      <c r="G33" s="1"/>
      <c r="T33" t="e">
        <f>LOOKUP(B22,'[1]Davide'!$G$5:$G$40)</f>
        <v>#N/A</v>
      </c>
      <c r="U33" t="e">
        <f>IF(T33=B22,1,0)</f>
        <v>#N/A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LOOKUP(I23,'[1]Fabio'!$G$5:$G$40)</f>
        <v>DEFENDI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LOOKUP(I24,'[1]Fabio'!$G$5:$G$40)</f>
        <v>TOTTI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4.5</v>
      </c>
      <c r="I51" s="2"/>
      <c r="J51" s="2"/>
      <c r="K51" s="2"/>
      <c r="L51" s="2"/>
    </row>
    <row r="52" spans="1:12" ht="12.75">
      <c r="A52" s="2">
        <f t="shared" si="5"/>
        <v>7</v>
      </c>
      <c r="B52" s="2"/>
      <c r="C52" s="2">
        <f aca="true" t="shared" si="7" ref="C52:C61">IF(A52="sv",0,A52)</f>
        <v>7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4.5</v>
      </c>
      <c r="I52" s="2"/>
      <c r="J52" s="2">
        <f aca="true" t="shared" si="9" ref="J52:J61">IF(H52="sv",0,H52)</f>
        <v>4.5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22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</v>
      </c>
      <c r="I56" s="2"/>
      <c r="J56" s="2">
        <f t="shared" si="9"/>
        <v>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23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24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6.5</v>
      </c>
      <c r="O59" s="8"/>
      <c r="P59" s="2">
        <f>L70-64.5</f>
        <v>1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7.5</v>
      </c>
      <c r="I60" s="2"/>
      <c r="J60" s="2">
        <f t="shared" si="9"/>
        <v>7.5</v>
      </c>
      <c r="K60" s="2">
        <f t="shared" si="10"/>
        <v>1</v>
      </c>
      <c r="L60" s="4">
        <f>SUM(K60:K61)</f>
        <v>2</v>
      </c>
      <c r="N60" s="2">
        <f>IF(N59&lt;0,0,N59/3)</f>
        <v>2.1666666666666665</v>
      </c>
      <c r="O60" s="8"/>
      <c r="P60" s="2">
        <f>IF(P59&lt;0,0,P59/3)</f>
        <v>0.3333333333333333</v>
      </c>
    </row>
    <row r="61" spans="1:16" ht="12.75">
      <c r="A61" s="2">
        <f t="shared" si="5"/>
        <v>11</v>
      </c>
      <c r="B61" s="2"/>
      <c r="C61" s="2">
        <f t="shared" si="7"/>
        <v>11</v>
      </c>
      <c r="D61" s="2">
        <f t="shared" si="8"/>
        <v>1</v>
      </c>
      <c r="E61" s="4">
        <f>SUM(A60:A61)</f>
        <v>17</v>
      </c>
      <c r="F61" s="4"/>
      <c r="G61" s="2"/>
      <c r="H61" s="2">
        <f t="shared" si="6"/>
        <v>7.5</v>
      </c>
      <c r="I61" s="2"/>
      <c r="J61" s="2">
        <f t="shared" si="9"/>
        <v>7.5</v>
      </c>
      <c r="K61" s="2">
        <f t="shared" si="10"/>
        <v>1</v>
      </c>
      <c r="L61" s="4">
        <f>SUM(H60:H61)</f>
        <v>15</v>
      </c>
      <c r="N61" s="2">
        <f>CEILING(N60,1)</f>
        <v>3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</v>
      </c>
      <c r="N62" s="12">
        <f>IF(N59=-64.5," ",N61)</f>
        <v>3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6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1.5</v>
      </c>
      <c r="K63" s="5"/>
      <c r="L63" s="2"/>
      <c r="N63" s="12">
        <f>IF(E70=0,"",N62)</f>
        <v>3</v>
      </c>
      <c r="O63" s="8"/>
      <c r="P63" s="12">
        <f>IF(L70=0,"",P62)</f>
        <v>1</v>
      </c>
    </row>
    <row r="64" spans="1:12" ht="12.75">
      <c r="A64" s="2">
        <f t="shared" si="5"/>
        <v>6</v>
      </c>
      <c r="B64" s="2"/>
      <c r="C64" s="2">
        <f>IF(A64="sv",0,A64)</f>
        <v>6</v>
      </c>
      <c r="D64" s="2"/>
      <c r="E64" s="2"/>
      <c r="F64" s="2"/>
      <c r="G64" s="2"/>
      <c r="H64" s="2">
        <f t="shared" si="6"/>
        <v>1.5</v>
      </c>
      <c r="I64" s="2"/>
      <c r="J64" s="2">
        <f>IF(H64="sv",0,H64)</f>
        <v>1.5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6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6.5</v>
      </c>
      <c r="F66" s="6"/>
      <c r="G66" s="2"/>
      <c r="H66" s="2" t="str">
        <f t="shared" si="6"/>
        <v>sv</v>
      </c>
      <c r="I66" s="2"/>
      <c r="J66" s="2">
        <f>IF(H66="sv",0,H66)</f>
        <v>0</v>
      </c>
      <c r="K66" s="2"/>
      <c r="L66" s="6">
        <f>IF(H51="sv",J63,H51)</f>
        <v>4.5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11.5</v>
      </c>
      <c r="E67" s="6">
        <f>IF(E52=4,E53,E54)</f>
        <v>24.5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</v>
      </c>
      <c r="L67" s="6">
        <f>IF(L52=4,L53,L54)</f>
        <v>22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23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24</v>
      </c>
    </row>
    <row r="69" spans="1:12" ht="12.75">
      <c r="A69" s="2">
        <f t="shared" si="5"/>
        <v>7.5</v>
      </c>
      <c r="B69" s="2"/>
      <c r="C69" s="4">
        <f>IF(A69="sv",C70,A69)</f>
        <v>7.5</v>
      </c>
      <c r="D69" s="4">
        <f>SUM(A69:A70)</f>
        <v>13.5</v>
      </c>
      <c r="E69" s="6">
        <f>IF(E60=2,E61,E62)</f>
        <v>17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13</v>
      </c>
      <c r="L69" s="6">
        <f>IF(L60=2,L61,L62)</f>
        <v>15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71</v>
      </c>
      <c r="F70" s="7"/>
      <c r="G70" s="2"/>
      <c r="H70" s="2">
        <f t="shared" si="6"/>
        <v>7</v>
      </c>
      <c r="I70" s="2"/>
      <c r="J70" s="2">
        <f>IF(H70="sv",0,H70)</f>
        <v>7</v>
      </c>
      <c r="K70" s="2"/>
      <c r="L70" s="7">
        <f>SUM(L66:L69)</f>
        <v>65.5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36°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5" t="s">
        <v>7</v>
      </c>
      <c r="B3" s="105"/>
      <c r="C3" s="105"/>
      <c r="D3" s="105"/>
      <c r="E3" s="105"/>
      <c r="F3" s="39">
        <f>N63</f>
        <v>1</v>
      </c>
      <c r="G3" s="37">
        <f>P63</f>
        <v>0</v>
      </c>
      <c r="H3" s="106" t="s">
        <v>12</v>
      </c>
      <c r="I3" s="107"/>
      <c r="J3" s="107"/>
      <c r="K3" s="107"/>
      <c r="L3" s="108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8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6</v>
      </c>
      <c r="D5" s="20">
        <v>-1</v>
      </c>
      <c r="E5" s="20"/>
      <c r="F5" s="69"/>
      <c r="G5" s="70"/>
      <c r="H5" s="27">
        <v>1</v>
      </c>
      <c r="I5" s="30" t="s">
        <v>71</v>
      </c>
      <c r="J5" s="13">
        <v>5.5</v>
      </c>
      <c r="K5" s="20">
        <v>-3</v>
      </c>
      <c r="L5" s="20"/>
      <c r="M5" s="10"/>
      <c r="N5" s="17"/>
      <c r="O5" s="99"/>
      <c r="P5" s="99"/>
      <c r="Q5" s="99"/>
      <c r="R5" s="9"/>
      <c r="S5" s="9"/>
      <c r="T5" t="str">
        <f>LOOKUP(B5,'[1]Leonardo'!$A$5:$A$40)</f>
        <v>CURCI</v>
      </c>
      <c r="U5">
        <f>IF(T5=B5,1,0)</f>
        <v>1</v>
      </c>
      <c r="W5" t="str">
        <f>LOOKUP(I5,'[1]Claudio'!$A$5:$A$40)</f>
        <v>DE SANCTIS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6</v>
      </c>
      <c r="D6" s="20"/>
      <c r="E6" s="20"/>
      <c r="F6" s="71"/>
      <c r="G6" s="72"/>
      <c r="H6" s="27">
        <v>2</v>
      </c>
      <c r="I6" s="30" t="s">
        <v>72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MOLINARO</v>
      </c>
      <c r="U6">
        <f aca="true" t="shared" si="1" ref="U6:U24">IF(T6=B6,1,0)</f>
        <v>1</v>
      </c>
      <c r="W6" t="str">
        <f>LOOKUP(I6,'[1]Claudio'!$C$5:$C$40)</f>
        <v>BUSCE'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7</v>
      </c>
      <c r="D7" s="20"/>
      <c r="E7" s="20"/>
      <c r="F7" s="71"/>
      <c r="G7" s="72"/>
      <c r="H7" s="28">
        <v>3</v>
      </c>
      <c r="I7" s="26" t="s">
        <v>73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GALANTE</v>
      </c>
      <c r="U7">
        <f t="shared" si="1"/>
        <v>1</v>
      </c>
      <c r="W7" t="str">
        <f>LOOKUP(I7,'[1]Claudio'!$C$5:$C$40)</f>
        <v>LUCARELLI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6</v>
      </c>
      <c r="D8" s="20"/>
      <c r="E8" s="20"/>
      <c r="F8" s="71"/>
      <c r="G8" s="72"/>
      <c r="H8" s="28">
        <v>4</v>
      </c>
      <c r="I8" s="26" t="s">
        <v>74</v>
      </c>
      <c r="J8" s="13">
        <v>5.5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LOOKUP(B8,'[1]Leonardo'!$C$5:$C$40)</f>
        <v>PANUCCI</v>
      </c>
      <c r="U8">
        <f t="shared" si="1"/>
        <v>1</v>
      </c>
      <c r="W8" t="str">
        <f>LOOKUP(I8,'[1]Claudio'!$C$5:$C$40)</f>
        <v>MODESTO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>
        <v>5.5</v>
      </c>
      <c r="D9" s="20"/>
      <c r="E9" s="20"/>
      <c r="F9" s="71"/>
      <c r="G9" s="72"/>
      <c r="H9" s="28">
        <v>5</v>
      </c>
      <c r="I9" s="26" t="s">
        <v>75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PISANO</v>
      </c>
      <c r="U9">
        <f t="shared" si="1"/>
        <v>1</v>
      </c>
      <c r="W9" t="str">
        <f>LOOKUP(I9,'[1]Claudio'!$C$5:$C$40)</f>
        <v>NATALI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5.5</v>
      </c>
      <c r="D10" s="20"/>
      <c r="E10" s="20"/>
      <c r="F10" s="71"/>
      <c r="G10" s="72"/>
      <c r="H10" s="28">
        <v>6</v>
      </c>
      <c r="I10" s="26" t="s">
        <v>76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PERROTTA</v>
      </c>
      <c r="U10">
        <f t="shared" si="1"/>
        <v>1</v>
      </c>
      <c r="W10" t="str">
        <f>LOOKUP(I10,'[1]Claudio'!$E$5:$E$40)</f>
        <v>CORINI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5.5</v>
      </c>
      <c r="D11" s="20"/>
      <c r="E11" s="20"/>
      <c r="F11" s="73"/>
      <c r="G11" s="74"/>
      <c r="H11" s="28">
        <v>7</v>
      </c>
      <c r="I11" s="26" t="s">
        <v>77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PERRULLI</v>
      </c>
      <c r="U11">
        <f t="shared" si="1"/>
        <v>1</v>
      </c>
      <c r="W11" t="str">
        <f>LOOKUP(I11,'[1]Claudio'!$E$5:$E$40)</f>
        <v>PIRLO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5</v>
      </c>
      <c r="D12" s="20"/>
      <c r="E12" s="20"/>
      <c r="F12" s="38">
        <f>E70</f>
        <v>67</v>
      </c>
      <c r="G12" s="36">
        <f>L70</f>
        <v>59.5</v>
      </c>
      <c r="H12" s="19">
        <v>8</v>
      </c>
      <c r="I12" s="26" t="s">
        <v>78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LOOKUP(B12,'[1]Leonardo'!$E$5:$E$40)</f>
        <v>PERRULLI</v>
      </c>
      <c r="U12">
        <f t="shared" si="1"/>
        <v>0</v>
      </c>
      <c r="W12" t="str">
        <f>LOOKUP(I12,'[1]Claudio'!$E$5:$E$40)</f>
        <v>DESSENA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7</v>
      </c>
      <c r="D13" s="20">
        <v>1</v>
      </c>
      <c r="E13" s="20"/>
      <c r="F13" s="82" t="s">
        <v>3</v>
      </c>
      <c r="G13" s="82"/>
      <c r="H13" s="19">
        <v>9</v>
      </c>
      <c r="I13" s="26" t="s">
        <v>79</v>
      </c>
      <c r="J13" s="13">
        <v>5.5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LOOKUP(B13,'[1]Leonardo'!$E$5:$E$40)</f>
        <v>SEEDORF</v>
      </c>
      <c r="U13">
        <f t="shared" si="1"/>
        <v>1</v>
      </c>
      <c r="W13" t="str">
        <f>LOOKUP(I13,'[1]Claudio'!$E$5:$E$40)</f>
        <v>VIGIANI</v>
      </c>
      <c r="X13">
        <f t="shared" si="0"/>
        <v>1</v>
      </c>
    </row>
    <row r="14" spans="1:24" ht="20.25">
      <c r="A14" s="19">
        <v>10</v>
      </c>
      <c r="B14" s="26" t="s">
        <v>61</v>
      </c>
      <c r="C14" s="13">
        <v>7</v>
      </c>
      <c r="D14" s="20">
        <v>1</v>
      </c>
      <c r="E14" s="20"/>
      <c r="F14" s="83"/>
      <c r="G14" s="84"/>
      <c r="H14" s="28">
        <v>10</v>
      </c>
      <c r="I14" s="26" t="s">
        <v>80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LOOKUP(B14,'[1]Leonardo'!$I$5:$I$40)</f>
        <v>VIERI</v>
      </c>
      <c r="U14">
        <f t="shared" si="1"/>
        <v>1</v>
      </c>
      <c r="W14" t="str">
        <f>LOOKUP(I14,'[1]Claudio'!$I$5:$I$40)</f>
        <v>SUAZO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5.5</v>
      </c>
      <c r="D15" s="21"/>
      <c r="E15" s="21"/>
      <c r="F15" s="85"/>
      <c r="G15" s="86"/>
      <c r="H15" s="28">
        <v>11</v>
      </c>
      <c r="I15" s="29" t="s">
        <v>81</v>
      </c>
      <c r="J15" s="14">
        <v>5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LOOKUP(B15,'[1]Leonardo'!$I$5:$I$40)</f>
        <v>ROCCHI</v>
      </c>
      <c r="U15">
        <f t="shared" si="1"/>
        <v>1</v>
      </c>
      <c r="W15" t="str">
        <f>LOOKUP(I15,'[1]Claudio'!$I$5:$I$40)</f>
        <v>QUAGLIARELLA</v>
      </c>
      <c r="X15">
        <f t="shared" si="0"/>
        <v>1</v>
      </c>
    </row>
    <row r="16" spans="1:19" ht="18">
      <c r="A16" s="43"/>
      <c r="B16" s="75" t="s">
        <v>9</v>
      </c>
      <c r="C16" s="76"/>
      <c r="D16" s="76"/>
      <c r="E16" s="77"/>
      <c r="F16" s="85"/>
      <c r="G16" s="86"/>
      <c r="H16" s="43"/>
      <c r="I16" s="75" t="s">
        <v>9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64</v>
      </c>
      <c r="C17" s="15" t="s">
        <v>126</v>
      </c>
      <c r="D17" s="22"/>
      <c r="E17" s="22"/>
      <c r="F17" s="85"/>
      <c r="G17" s="86"/>
      <c r="H17" s="28">
        <v>12</v>
      </c>
      <c r="I17" s="25" t="s">
        <v>82</v>
      </c>
      <c r="J17" s="15">
        <v>7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DONI</v>
      </c>
      <c r="U17">
        <f t="shared" si="1"/>
        <v>1</v>
      </c>
      <c r="W17" t="str">
        <f>LOOKUP(I17,'[1]Claudio'!$A$5:$A$40)</f>
        <v>CASTELLAZZI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63</v>
      </c>
      <c r="C18" s="13">
        <v>6.5</v>
      </c>
      <c r="D18" s="20"/>
      <c r="E18" s="20"/>
      <c r="F18" s="85"/>
      <c r="G18" s="86"/>
      <c r="H18" s="28">
        <v>13</v>
      </c>
      <c r="I18" s="26" t="s">
        <v>83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MANITTA</v>
      </c>
      <c r="U18">
        <f t="shared" si="1"/>
        <v>1</v>
      </c>
      <c r="W18" t="str">
        <f>LOOKUP(I18,'[1]Claudio'!$A$5:$A$40)</f>
        <v>MANNINGER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6</v>
      </c>
      <c r="D19" s="20"/>
      <c r="E19" s="20"/>
      <c r="F19" s="85"/>
      <c r="G19" s="86"/>
      <c r="H19" s="16">
        <v>14</v>
      </c>
      <c r="I19" s="26" t="s">
        <v>84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CRIBARI</v>
      </c>
      <c r="U19">
        <f t="shared" si="1"/>
        <v>1</v>
      </c>
      <c r="W19" t="str">
        <f>LOOKUP(I19,'[1]Claudio'!$C$5:$C$40)</f>
        <v>FALCONE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6.5</v>
      </c>
      <c r="D20" s="20"/>
      <c r="E20" s="20"/>
      <c r="F20" s="85"/>
      <c r="G20" s="86"/>
      <c r="H20" s="28">
        <v>15</v>
      </c>
      <c r="I20" s="26" t="s">
        <v>85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CARROZZIERI</v>
      </c>
      <c r="U20">
        <f t="shared" si="1"/>
        <v>1</v>
      </c>
      <c r="W20" t="str">
        <f>LOOKUP(I20,'[1]Claudio'!$C$5:$C$40)</f>
        <v>TALAMONTI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6.5</v>
      </c>
      <c r="D21" s="20"/>
      <c r="E21" s="20"/>
      <c r="F21" s="85"/>
      <c r="G21" s="86"/>
      <c r="H21" s="16">
        <v>16</v>
      </c>
      <c r="I21" s="26" t="s">
        <v>86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CASERTA</v>
      </c>
      <c r="U21">
        <f t="shared" si="1"/>
        <v>1</v>
      </c>
      <c r="W21" t="str">
        <f>LOOKUP(I21,'[1]Claudio'!$E$5:$E$40)</f>
        <v>FRANCESCHINI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7</v>
      </c>
      <c r="D22" s="20"/>
      <c r="E22" s="20"/>
      <c r="F22" s="85"/>
      <c r="G22" s="86"/>
      <c r="H22" s="28">
        <v>17</v>
      </c>
      <c r="I22" s="26" t="s">
        <v>87</v>
      </c>
      <c r="J22" s="13">
        <v>7</v>
      </c>
      <c r="K22" s="20">
        <v>2</v>
      </c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VIEIRA</v>
      </c>
      <c r="U22">
        <f t="shared" si="1"/>
        <v>1</v>
      </c>
      <c r="W22" t="str">
        <f>LOOKUP(I22,'[1]Claudio'!$E$5:$E$40)</f>
        <v>BOUDIANSKY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5</v>
      </c>
      <c r="D23" s="20"/>
      <c r="E23" s="20"/>
      <c r="F23" s="85"/>
      <c r="G23" s="86"/>
      <c r="H23" s="40">
        <v>18</v>
      </c>
      <c r="I23" s="26" t="s">
        <v>88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BOGDANI</v>
      </c>
      <c r="U23">
        <f t="shared" si="1"/>
        <v>1</v>
      </c>
      <c r="W23" t="str">
        <f>LOOKUP(I23,'[1]Claudio'!$I$5:$I$40)</f>
        <v>BARRETO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5.5</v>
      </c>
      <c r="D24" s="20"/>
      <c r="E24" s="20"/>
      <c r="F24" s="87"/>
      <c r="G24" s="88"/>
      <c r="H24" s="41">
        <v>19</v>
      </c>
      <c r="I24" s="26" t="s">
        <v>89</v>
      </c>
      <c r="J24" s="13">
        <v>6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ROSINA</v>
      </c>
      <c r="U24">
        <f t="shared" si="1"/>
        <v>1</v>
      </c>
      <c r="W24" t="str">
        <f>LOOKUP(I24,'[1]Claudio'!$I$5:$I$40)</f>
        <v>RIGANO'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MICCOLI</v>
      </c>
      <c r="U26">
        <f aca="true" t="shared" si="3" ref="U26:U31">IF(T26=B10,1,0)</f>
        <v>0</v>
      </c>
      <c r="W26" t="e">
        <f>LOOKUP(I10,'[1]Claudio'!$G$5:$G$40)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str">
        <f>LOOKUP(I11,'[1]Claudio'!$G$5:$G$40)</f>
        <v>DEL NERO</v>
      </c>
      <c r="X27">
        <f t="shared" si="4"/>
        <v>0</v>
      </c>
    </row>
    <row r="28" spans="7:24" ht="12.75">
      <c r="G28" s="1"/>
      <c r="T28" t="str">
        <f>LOOKUP(B12,'[1]Leonardo'!$G$5:$G$40)</f>
        <v>RECOBA</v>
      </c>
      <c r="U28">
        <f t="shared" si="3"/>
        <v>1</v>
      </c>
      <c r="W28" t="str">
        <f>LOOKUP(I12,'[1]Claudio'!$G$5:$G$40)</f>
        <v>DEL NERO</v>
      </c>
      <c r="X28">
        <f t="shared" si="4"/>
        <v>0</v>
      </c>
    </row>
    <row r="29" spans="7:24" ht="12.75">
      <c r="G29" s="1"/>
      <c r="T29" t="str">
        <f>LOOKUP(B13,'[1]Leonardo'!$G$5:$G$40)</f>
        <v>ROBINHO</v>
      </c>
      <c r="U29">
        <f t="shared" si="3"/>
        <v>0</v>
      </c>
      <c r="W29" t="str">
        <f>LOOKUP(I13,'[1]Claudio'!$G$5:$G$40)</f>
        <v>DEL NERO</v>
      </c>
      <c r="X29">
        <f t="shared" si="4"/>
        <v>0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LOOKUP(I14,'[1]Claudio'!$G$5:$G$40)</f>
        <v>DEL NERO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str">
        <f>LOOKUP(I15,'[1]Claudio'!$G$5:$G$40)</f>
        <v>DEL NERO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LOOKUP(B21,'[1]Leonardo'!$G$5:$G$40)</f>
        <v>#N/A</v>
      </c>
      <c r="U32" t="e">
        <f>IF(T32=B21,1,0)</f>
        <v>#N/A</v>
      </c>
      <c r="W32" t="str">
        <f>LOOKUP(I21,'[1]Claudio'!$G$5:$G$40)</f>
        <v>DEL NERO</v>
      </c>
      <c r="X32">
        <f>IF(W32=I21,1,0)</f>
        <v>0</v>
      </c>
    </row>
    <row r="33" spans="7:24" ht="12.75">
      <c r="G33" s="1"/>
      <c r="T33" t="str">
        <f>LOOKUP(B22,'[1]Leonardo'!$G$5:$G$40)</f>
        <v>ROBINHO</v>
      </c>
      <c r="U33">
        <f>IF(T33=B22,1,0)</f>
        <v>0</v>
      </c>
      <c r="W33" t="e">
        <f>LOOKUP(I22,'[1]Claudio'!$G$5:$G$40)</f>
        <v>#N/A</v>
      </c>
      <c r="X33" t="e">
        <f>IF(W33=I22,1,0)</f>
        <v>#N/A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e">
        <f>LOOKUP(I23,'[1]Claudio'!$G$5:$G$40)</f>
        <v>#N/A</v>
      </c>
      <c r="X34" t="e">
        <f>IF(W34=I23,1,0)</f>
        <v>#N/A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str">
        <f>LOOKUP(I24,'[1]Claudio'!$G$5:$G$40)</f>
        <v>DEL NERO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2.5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7</v>
      </c>
      <c r="B53" s="2"/>
      <c r="C53" s="2">
        <f t="shared" si="7"/>
        <v>7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22.5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24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23.5</v>
      </c>
    </row>
    <row r="58" spans="1:16" ht="12.75">
      <c r="A58" s="2">
        <f t="shared" si="5"/>
        <v>5</v>
      </c>
      <c r="B58" s="2"/>
      <c r="C58" s="2">
        <f t="shared" si="7"/>
        <v>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8</v>
      </c>
      <c r="B59" s="2"/>
      <c r="C59" s="2">
        <f t="shared" si="7"/>
        <v>8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2.5</v>
      </c>
      <c r="O59" s="8"/>
      <c r="P59" s="2">
        <f>L70-64.5</f>
        <v>-5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0.8333333333333334</v>
      </c>
      <c r="O60" s="8"/>
      <c r="P60" s="2">
        <f>IF(P59&lt;0,0,P59/3)</f>
        <v>0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11</v>
      </c>
      <c r="N61" s="2">
        <f>CEILING(N60,1)</f>
        <v>1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10.5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</v>
      </c>
      <c r="N62" s="12">
        <f>IF(N59=-64.5," ",N61)</f>
        <v>1</v>
      </c>
      <c r="O62" s="8"/>
      <c r="P62" s="12">
        <f>IF(P59=-64.5," ",P61)</f>
        <v>0</v>
      </c>
    </row>
    <row r="63" spans="1:16" ht="12.75">
      <c r="A63" s="2" t="str">
        <f t="shared" si="5"/>
        <v>sv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1</v>
      </c>
      <c r="O63" s="8"/>
      <c r="P63" s="12">
        <f>IF(L70=0,"",P62)</f>
        <v>0</v>
      </c>
    </row>
    <row r="64" spans="1:12" ht="12.75">
      <c r="A64" s="2">
        <f t="shared" si="5"/>
        <v>6.5</v>
      </c>
      <c r="B64" s="2"/>
      <c r="C64" s="2">
        <f>IF(A64="sv",0,A64)</f>
        <v>6.5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12.5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12.5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2.5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13.5</v>
      </c>
      <c r="E67" s="6">
        <f>IF(E52=4,E53,E54)</f>
        <v>24.5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14.5</v>
      </c>
      <c r="L67" s="6">
        <f>IF(L52=4,L53,L54)</f>
        <v>22.5</v>
      </c>
    </row>
    <row r="68" spans="1:12" ht="12.75">
      <c r="A68" s="2">
        <f t="shared" si="5"/>
        <v>7</v>
      </c>
      <c r="B68" s="2"/>
      <c r="C68" s="2">
        <f>IF(A68="sv",0,A68)</f>
        <v>7</v>
      </c>
      <c r="D68" s="2"/>
      <c r="E68" s="6">
        <f>IF(E56=4,E57,E58)</f>
        <v>24</v>
      </c>
      <c r="F68" s="6"/>
      <c r="G68" s="2"/>
      <c r="H68" s="2">
        <f t="shared" si="6"/>
        <v>9</v>
      </c>
      <c r="I68" s="2"/>
      <c r="J68" s="2">
        <f>IF(H68="sv",0,H68)</f>
        <v>9</v>
      </c>
      <c r="K68" s="2"/>
      <c r="L68" s="6">
        <f>IF(L56=4,L57,L58)</f>
        <v>23.5</v>
      </c>
    </row>
    <row r="69" spans="1:12" ht="12.75">
      <c r="A69" s="2">
        <f t="shared" si="5"/>
        <v>5</v>
      </c>
      <c r="B69" s="2"/>
      <c r="C69" s="4">
        <f>IF(A69="sv",C70,A69)</f>
        <v>5</v>
      </c>
      <c r="D69" s="4">
        <f>SUM(A69:A70)</f>
        <v>10.5</v>
      </c>
      <c r="E69" s="6">
        <f>IF(E60=2,E61,E62)</f>
        <v>13.5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13</v>
      </c>
      <c r="L69" s="6">
        <f>IF(L60=2,L61,L62)</f>
        <v>11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</f>
        <v>67</v>
      </c>
      <c r="F70" s="7"/>
      <c r="G70" s="2"/>
      <c r="H70" s="2">
        <f t="shared" si="6"/>
        <v>7</v>
      </c>
      <c r="I70" s="2"/>
      <c r="J70" s="2">
        <f>IF(H70="sv",0,H70)</f>
        <v>7</v>
      </c>
      <c r="K70" s="2"/>
      <c r="L70" s="7">
        <f>SUM(L66:L69)</f>
        <v>59.5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36°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10</v>
      </c>
      <c r="B3" s="109"/>
      <c r="C3" s="109"/>
      <c r="D3" s="109"/>
      <c r="E3" s="109"/>
      <c r="F3" s="39">
        <f>N63</f>
        <v>3</v>
      </c>
      <c r="G3" s="37">
        <f>P63</f>
        <v>1</v>
      </c>
      <c r="H3" s="110" t="s">
        <v>11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8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90</v>
      </c>
      <c r="C5" s="13">
        <v>4.5</v>
      </c>
      <c r="D5" s="20">
        <v>-3</v>
      </c>
      <c r="E5" s="20"/>
      <c r="F5" s="69"/>
      <c r="G5" s="70"/>
      <c r="H5" s="27">
        <v>1</v>
      </c>
      <c r="I5" s="30" t="s">
        <v>107</v>
      </c>
      <c r="J5" s="13">
        <v>6</v>
      </c>
      <c r="K5" s="20">
        <v>-1</v>
      </c>
      <c r="L5" s="20"/>
      <c r="M5" s="10"/>
      <c r="N5" s="17"/>
      <c r="O5" s="99"/>
      <c r="P5" s="99"/>
      <c r="Q5" s="99"/>
      <c r="R5" s="9"/>
      <c r="S5" s="9"/>
      <c r="T5" t="str">
        <f>LOOKUP(B5,'[1]Mirko'!$A$5:$A$40)</f>
        <v>AGLIARDI</v>
      </c>
      <c r="U5">
        <f>IF(T5=B5,1,0)</f>
        <v>1</v>
      </c>
      <c r="W5" t="str">
        <f>LOOKUP(I5,'[1]Duilio'!$A$5:$A$40)</f>
        <v>BUCCI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91</v>
      </c>
      <c r="C6" s="13">
        <v>5.5</v>
      </c>
      <c r="D6" s="20"/>
      <c r="E6" s="20"/>
      <c r="F6" s="71"/>
      <c r="G6" s="72"/>
      <c r="H6" s="27">
        <v>2</v>
      </c>
      <c r="I6" s="30" t="s">
        <v>108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LOOKUP(I6,'[1]Duilio'!$C$5:$C$40)</f>
        <v>FERRARI</v>
      </c>
      <c r="X6">
        <f t="shared" si="0"/>
        <v>1</v>
      </c>
    </row>
    <row r="7" spans="1:24" ht="18" customHeight="1">
      <c r="A7" s="19">
        <v>3</v>
      </c>
      <c r="B7" s="26" t="s">
        <v>92</v>
      </c>
      <c r="C7" s="13">
        <v>6</v>
      </c>
      <c r="D7" s="20"/>
      <c r="E7" s="20"/>
      <c r="F7" s="71"/>
      <c r="G7" s="72"/>
      <c r="H7" s="28">
        <v>3</v>
      </c>
      <c r="I7" s="26" t="s">
        <v>109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KONKO</v>
      </c>
      <c r="U7">
        <f t="shared" si="1"/>
        <v>1</v>
      </c>
      <c r="W7" t="str">
        <f>LOOKUP(I7,'[1]Duilio'!$C$5:$C$40)</f>
        <v>ZANETTI</v>
      </c>
      <c r="X7">
        <f t="shared" si="0"/>
        <v>1</v>
      </c>
    </row>
    <row r="8" spans="1:24" ht="18" customHeight="1">
      <c r="A8" s="19">
        <v>4</v>
      </c>
      <c r="B8" s="26" t="s">
        <v>93</v>
      </c>
      <c r="C8" s="13">
        <v>6.5</v>
      </c>
      <c r="D8" s="20">
        <v>1</v>
      </c>
      <c r="E8" s="20"/>
      <c r="F8" s="71"/>
      <c r="G8" s="72"/>
      <c r="H8" s="28">
        <v>4</v>
      </c>
      <c r="I8" s="26" t="s">
        <v>110</v>
      </c>
      <c r="J8" s="13">
        <v>6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LOOKUP(B8,'[1]Mirko'!$C$5:$C$40)</f>
        <v>MATERAZZI</v>
      </c>
      <c r="U8">
        <f t="shared" si="1"/>
        <v>1</v>
      </c>
      <c r="W8" t="str">
        <f>LOOKUP(I8,'[1]Duilio'!$C$5:$C$40)</f>
        <v>MANDELLI</v>
      </c>
      <c r="X8">
        <f t="shared" si="0"/>
        <v>1</v>
      </c>
    </row>
    <row r="9" spans="1:24" ht="18" customHeight="1">
      <c r="A9" s="19">
        <v>5</v>
      </c>
      <c r="B9" s="26" t="s">
        <v>94</v>
      </c>
      <c r="C9" s="13">
        <v>6</v>
      </c>
      <c r="D9" s="20"/>
      <c r="E9" s="20"/>
      <c r="F9" s="71"/>
      <c r="G9" s="72"/>
      <c r="H9" s="28">
        <v>5</v>
      </c>
      <c r="I9" s="26" t="s">
        <v>111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DAINELLI</v>
      </c>
      <c r="U9">
        <f t="shared" si="1"/>
        <v>1</v>
      </c>
      <c r="W9" t="str">
        <f>LOOKUP(I9,'[1]Duilio'!$C$5:$C$40)</f>
        <v>BELLINI</v>
      </c>
      <c r="X9">
        <f t="shared" si="0"/>
        <v>1</v>
      </c>
    </row>
    <row r="10" spans="1:24" ht="18" customHeight="1">
      <c r="A10" s="19">
        <v>6</v>
      </c>
      <c r="B10" s="26" t="s">
        <v>95</v>
      </c>
      <c r="C10" s="13">
        <v>7</v>
      </c>
      <c r="D10" s="20"/>
      <c r="E10" s="20"/>
      <c r="F10" s="71"/>
      <c r="G10" s="72"/>
      <c r="H10" s="28">
        <v>6</v>
      </c>
      <c r="I10" s="26" t="s">
        <v>112</v>
      </c>
      <c r="J10" s="13">
        <v>7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STANKOVIC</v>
      </c>
      <c r="U10">
        <f t="shared" si="1"/>
        <v>1</v>
      </c>
      <c r="W10" t="str">
        <f>LOOKUP(I10,'[1]Duilio'!$E$5:$E$40)</f>
        <v>FIGO</v>
      </c>
      <c r="X10">
        <f t="shared" si="0"/>
        <v>1</v>
      </c>
    </row>
    <row r="11" spans="1:24" ht="18">
      <c r="A11" s="19">
        <v>7</v>
      </c>
      <c r="B11" s="26" t="s">
        <v>96</v>
      </c>
      <c r="C11" s="13">
        <v>5.5</v>
      </c>
      <c r="D11" s="20"/>
      <c r="E11" s="20"/>
      <c r="F11" s="73"/>
      <c r="G11" s="74"/>
      <c r="H11" s="28">
        <v>7</v>
      </c>
      <c r="I11" s="26" t="s">
        <v>113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BRESCIANO</v>
      </c>
      <c r="U11">
        <f t="shared" si="1"/>
        <v>1</v>
      </c>
      <c r="W11" t="str">
        <f>LOOKUP(I11,'[1]Duilio'!$E$5:$E$40)</f>
        <v>FIORE</v>
      </c>
      <c r="X11">
        <f t="shared" si="0"/>
        <v>1</v>
      </c>
    </row>
    <row r="12" spans="1:24" ht="18">
      <c r="A12" s="19">
        <v>8</v>
      </c>
      <c r="B12" s="26" t="s">
        <v>97</v>
      </c>
      <c r="C12" s="13">
        <v>7</v>
      </c>
      <c r="D12" s="20">
        <v>1</v>
      </c>
      <c r="E12" s="20"/>
      <c r="F12" s="38">
        <f>E70</f>
        <v>71</v>
      </c>
      <c r="G12" s="36">
        <f>L70</f>
        <v>66.5</v>
      </c>
      <c r="H12" s="19">
        <v>8</v>
      </c>
      <c r="I12" s="26" t="s">
        <v>114</v>
      </c>
      <c r="J12" s="13">
        <v>6.5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GASBARRONI</v>
      </c>
      <c r="U12">
        <f t="shared" si="1"/>
        <v>1</v>
      </c>
      <c r="W12" t="str">
        <f>LOOKUP(I12,'[1]Duilio'!$E$5:$E$40)</f>
        <v>MONTOLIVO</v>
      </c>
      <c r="X12">
        <f t="shared" si="0"/>
        <v>1</v>
      </c>
    </row>
    <row r="13" spans="1:24" ht="18">
      <c r="A13" s="19">
        <v>9</v>
      </c>
      <c r="B13" s="26" t="s">
        <v>98</v>
      </c>
      <c r="C13" s="13">
        <v>8</v>
      </c>
      <c r="D13" s="20">
        <v>2</v>
      </c>
      <c r="E13" s="20"/>
      <c r="F13" s="82" t="s">
        <v>3</v>
      </c>
      <c r="G13" s="82"/>
      <c r="H13" s="19">
        <v>9</v>
      </c>
      <c r="I13" s="26" t="s">
        <v>115</v>
      </c>
      <c r="J13" s="13">
        <v>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MUNTARI</v>
      </c>
      <c r="U13">
        <f t="shared" si="1"/>
        <v>0</v>
      </c>
      <c r="W13" t="str">
        <f>LOOKUP(I13,'[1]Duilio'!$E$5:$E$40)</f>
        <v>JANKULOVSKY</v>
      </c>
      <c r="X13">
        <f t="shared" si="0"/>
        <v>1</v>
      </c>
    </row>
    <row r="14" spans="1:24" ht="20.25">
      <c r="A14" s="19">
        <v>10</v>
      </c>
      <c r="B14" s="26" t="s">
        <v>99</v>
      </c>
      <c r="C14" s="13">
        <v>7.5</v>
      </c>
      <c r="D14" s="20"/>
      <c r="E14" s="20"/>
      <c r="F14" s="83"/>
      <c r="G14" s="84"/>
      <c r="H14" s="28">
        <v>10</v>
      </c>
      <c r="I14" s="26" t="s">
        <v>125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BUDAN</v>
      </c>
      <c r="U14">
        <f t="shared" si="1"/>
        <v>1</v>
      </c>
      <c r="W14" t="str">
        <f>LOOKUP(I14,'[1]Duilio'!$I$5:$I$40)</f>
        <v>INZAGHI F.</v>
      </c>
      <c r="X14">
        <f t="shared" si="0"/>
        <v>1</v>
      </c>
    </row>
    <row r="15" spans="1:24" ht="20.25">
      <c r="A15" s="32">
        <v>11</v>
      </c>
      <c r="B15" s="29" t="s">
        <v>73</v>
      </c>
      <c r="C15" s="14">
        <v>6.5</v>
      </c>
      <c r="D15" s="21"/>
      <c r="E15" s="21"/>
      <c r="F15" s="85"/>
      <c r="G15" s="86"/>
      <c r="H15" s="28">
        <v>11</v>
      </c>
      <c r="I15" s="29" t="s">
        <v>116</v>
      </c>
      <c r="J15" s="14">
        <v>5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LOOKUP(B15,'[1]Mirko'!$I$5:$I$40)</f>
        <v>LUCARELLI</v>
      </c>
      <c r="U15">
        <f t="shared" si="1"/>
        <v>1</v>
      </c>
      <c r="W15" t="str">
        <f>LOOKUP(I15,'[1]Duilio'!$I$5:$I$40)</f>
        <v>DI MICHELE</v>
      </c>
      <c r="X15">
        <f t="shared" si="0"/>
        <v>1</v>
      </c>
    </row>
    <row r="16" spans="1:19" ht="18">
      <c r="A16" s="43"/>
      <c r="B16" s="75" t="s">
        <v>9</v>
      </c>
      <c r="C16" s="76"/>
      <c r="D16" s="76"/>
      <c r="E16" s="77"/>
      <c r="F16" s="85"/>
      <c r="G16" s="86"/>
      <c r="H16" s="43"/>
      <c r="I16" s="75" t="s">
        <v>9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100</v>
      </c>
      <c r="C17" s="15" t="s">
        <v>126</v>
      </c>
      <c r="D17" s="22"/>
      <c r="E17" s="22"/>
      <c r="F17" s="85"/>
      <c r="G17" s="86"/>
      <c r="H17" s="28">
        <v>12</v>
      </c>
      <c r="I17" s="25" t="s">
        <v>117</v>
      </c>
      <c r="J17" s="15" t="s">
        <v>126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FONTANA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101</v>
      </c>
      <c r="C18" s="13">
        <v>6.5</v>
      </c>
      <c r="D18" s="20">
        <v>-1</v>
      </c>
      <c r="E18" s="20"/>
      <c r="F18" s="85"/>
      <c r="G18" s="86"/>
      <c r="H18" s="28">
        <v>13</v>
      </c>
      <c r="I18" s="26" t="s">
        <v>118</v>
      </c>
      <c r="J18" s="13">
        <v>7</v>
      </c>
      <c r="K18" s="20">
        <v>-3</v>
      </c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DIDA</v>
      </c>
      <c r="U18">
        <f t="shared" si="1"/>
        <v>1</v>
      </c>
      <c r="W18" t="str">
        <f>LOOKUP(I18,'[1]Duilio'!$A$5:$A$40)</f>
        <v>J. CESAR</v>
      </c>
      <c r="X18">
        <f t="shared" si="2"/>
        <v>1</v>
      </c>
    </row>
    <row r="19" spans="1:24" ht="18">
      <c r="A19" s="19">
        <v>14</v>
      </c>
      <c r="B19" s="26" t="s">
        <v>102</v>
      </c>
      <c r="C19" s="13">
        <v>6</v>
      </c>
      <c r="D19" s="20"/>
      <c r="E19" s="20"/>
      <c r="F19" s="85"/>
      <c r="G19" s="86"/>
      <c r="H19" s="16">
        <v>14</v>
      </c>
      <c r="I19" s="26" t="s">
        <v>119</v>
      </c>
      <c r="J19" s="13">
        <v>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COMOTTO</v>
      </c>
      <c r="U19">
        <f t="shared" si="1"/>
        <v>1</v>
      </c>
      <c r="W19" t="str">
        <f>LOOKUP(I19,'[1]Duilio'!$C$5:$C$40)</f>
        <v>SIVIGLIA</v>
      </c>
      <c r="X19">
        <f t="shared" si="2"/>
        <v>1</v>
      </c>
    </row>
    <row r="20" spans="1:24" ht="18">
      <c r="A20" s="33">
        <v>15</v>
      </c>
      <c r="B20" s="26" t="s">
        <v>86</v>
      </c>
      <c r="C20" s="13">
        <v>6</v>
      </c>
      <c r="D20" s="20"/>
      <c r="E20" s="20"/>
      <c r="F20" s="85"/>
      <c r="G20" s="86"/>
      <c r="H20" s="28">
        <v>15</v>
      </c>
      <c r="I20" s="26" t="s">
        <v>120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FRANCESCHINI</v>
      </c>
      <c r="U20">
        <f t="shared" si="1"/>
        <v>1</v>
      </c>
      <c r="W20" t="str">
        <f>LOOKUP(I20,'[1]Duilio'!$C$5:$C$40)</f>
        <v>ZENONI C.</v>
      </c>
      <c r="X20">
        <f t="shared" si="2"/>
        <v>1</v>
      </c>
    </row>
    <row r="21" spans="1:24" ht="18">
      <c r="A21" s="34">
        <v>16</v>
      </c>
      <c r="B21" s="26" t="s">
        <v>103</v>
      </c>
      <c r="C21" s="13">
        <v>6</v>
      </c>
      <c r="D21" s="20"/>
      <c r="E21" s="20"/>
      <c r="F21" s="85"/>
      <c r="G21" s="86"/>
      <c r="H21" s="16">
        <v>16</v>
      </c>
      <c r="I21" s="26" t="s">
        <v>121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MUNTARI</v>
      </c>
      <c r="U21">
        <f t="shared" si="1"/>
        <v>1</v>
      </c>
      <c r="W21" t="str">
        <f>LOOKUP(I21,'[1]Duilio'!$E$5:$E$40)</f>
        <v>CASSETTI</v>
      </c>
      <c r="X21">
        <f t="shared" si="2"/>
        <v>1</v>
      </c>
    </row>
    <row r="22" spans="1:24" ht="18">
      <c r="A22" s="19">
        <v>17</v>
      </c>
      <c r="B22" s="26" t="s">
        <v>104</v>
      </c>
      <c r="C22" s="13">
        <v>6</v>
      </c>
      <c r="D22" s="20"/>
      <c r="E22" s="20"/>
      <c r="F22" s="85"/>
      <c r="G22" s="86"/>
      <c r="H22" s="28">
        <v>17</v>
      </c>
      <c r="I22" s="26" t="s">
        <v>122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MORRONE</v>
      </c>
      <c r="U22">
        <f t="shared" si="1"/>
        <v>1</v>
      </c>
      <c r="W22" t="str">
        <f>LOOKUP(I22,'[1]Duilio'!$E$5:$E$40)</f>
        <v>GATTUSO</v>
      </c>
      <c r="X22">
        <f t="shared" si="2"/>
        <v>1</v>
      </c>
    </row>
    <row r="23" spans="1:24" ht="18">
      <c r="A23" s="19">
        <v>18</v>
      </c>
      <c r="B23" s="26" t="s">
        <v>105</v>
      </c>
      <c r="C23" s="13">
        <v>6</v>
      </c>
      <c r="D23" s="20"/>
      <c r="E23" s="20"/>
      <c r="F23" s="85"/>
      <c r="G23" s="86"/>
      <c r="H23" s="40">
        <v>18</v>
      </c>
      <c r="I23" s="26" t="s">
        <v>123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AMORUSO</v>
      </c>
      <c r="U23">
        <f t="shared" si="1"/>
        <v>1</v>
      </c>
      <c r="W23" t="str">
        <f>LOOKUP(I23,'[1]Duilio'!$I$5:$I$40)</f>
        <v>SAUDATI</v>
      </c>
      <c r="X23">
        <f t="shared" si="2"/>
        <v>1</v>
      </c>
    </row>
    <row r="24" spans="1:24" ht="18">
      <c r="A24" s="35">
        <v>19</v>
      </c>
      <c r="B24" s="26" t="s">
        <v>106</v>
      </c>
      <c r="C24" s="13">
        <v>6</v>
      </c>
      <c r="D24" s="20"/>
      <c r="E24" s="20"/>
      <c r="F24" s="87"/>
      <c r="G24" s="88"/>
      <c r="H24" s="41">
        <v>19</v>
      </c>
      <c r="I24" s="26" t="s">
        <v>124</v>
      </c>
      <c r="J24" s="13">
        <v>6.5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INZAGHI S.</v>
      </c>
      <c r="U24">
        <f t="shared" si="1"/>
        <v>0</v>
      </c>
      <c r="W24" t="str">
        <f>LOOKUP(I24,'[1]Duilio'!$I$5:$I$40)</f>
        <v>PELLISSIER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ROSSI</v>
      </c>
      <c r="U26">
        <f aca="true" t="shared" si="3" ref="U26:U31">IF(T26=B10,1,0)</f>
        <v>0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BAGGIO R.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str">
        <f>LOOKUP(B12,'[1]Mirko'!$G$5:$G$40)</f>
        <v>CAPONE</v>
      </c>
      <c r="U28">
        <f t="shared" si="3"/>
        <v>0</v>
      </c>
      <c r="W28" t="str">
        <f>LOOKUP(I12,'[1]Duilio'!$G$5:$G$40)</f>
        <v>MESSI</v>
      </c>
      <c r="X28">
        <f t="shared" si="4"/>
        <v>0</v>
      </c>
    </row>
    <row r="29" spans="7:24" ht="12.75">
      <c r="G29" s="1"/>
      <c r="T29" t="str">
        <f>LOOKUP(B13,'[1]Mirko'!$G$5:$G$40)</f>
        <v>ROSSI</v>
      </c>
      <c r="U29">
        <f t="shared" si="3"/>
        <v>1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str">
        <f>LOOKUP(B14,'[1]Mirko'!$G$5:$G$40)</f>
        <v>BAGGIO R.</v>
      </c>
      <c r="U30">
        <f t="shared" si="3"/>
        <v>0</v>
      </c>
      <c r="W30" t="str">
        <f>LOOKUP(I14,'[1]Duilio'!$G$5:$G$40)</f>
        <v>DEL PIERO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KAKA'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LOOKUP(B21,'[1]Mirko'!$G$5:$G$40)</f>
        <v>KAKA'</v>
      </c>
      <c r="U32">
        <f>IF(T32=B21,1,0)</f>
        <v>0</v>
      </c>
      <c r="W32" t="e">
        <f>LOOKUP(I21,'[1]Duilio'!$G$5:$G$40)</f>
        <v>#N/A</v>
      </c>
      <c r="X32" t="e">
        <f>IF(W32=I21,1,0)</f>
        <v>#N/A</v>
      </c>
    </row>
    <row r="33" spans="7:24" ht="12.75">
      <c r="G33" s="1"/>
      <c r="T33" t="str">
        <f>LOOKUP(B22,'[1]Mirko'!$G$5:$G$40)</f>
        <v>KAKA'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e">
        <f>LOOKUP(B23,'[1]Mirko'!$G$5:$G$40)</f>
        <v>#N/A</v>
      </c>
      <c r="U34" t="e">
        <f>IF(T34=B23,1,0)</f>
        <v>#N/A</v>
      </c>
      <c r="W34" t="str">
        <f>LOOKUP(I23,'[1]Duilio'!$G$5:$G$40)</f>
        <v>MORFEO</v>
      </c>
      <c r="X34">
        <f>IF(W34=I23,1,0)</f>
        <v>0</v>
      </c>
    </row>
    <row r="35" spans="7:24" ht="12.75">
      <c r="G35" s="1"/>
      <c r="T35" t="str">
        <f>LOOKUP(B24,'[1]Mirko'!$G$5:$G$40)</f>
        <v>KAKA'</v>
      </c>
      <c r="U35">
        <f>IF(T35=B24,1,0)</f>
        <v>1</v>
      </c>
      <c r="W35" t="str">
        <f>LOOKUP(I24,'[1]Duilio'!$G$5:$G$40)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1.5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25</v>
      </c>
    </row>
    <row r="54" spans="1:12" ht="12.75">
      <c r="A54" s="2">
        <f t="shared" si="5"/>
        <v>7.5</v>
      </c>
      <c r="B54" s="2"/>
      <c r="C54" s="2">
        <f t="shared" si="7"/>
        <v>7.5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7</v>
      </c>
      <c r="I56" s="2"/>
      <c r="J56" s="2">
        <f t="shared" si="9"/>
        <v>7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30.5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25.5</v>
      </c>
    </row>
    <row r="58" spans="1:16" ht="12.75">
      <c r="A58" s="2">
        <f t="shared" si="5"/>
        <v>8</v>
      </c>
      <c r="B58" s="2"/>
      <c r="C58" s="2">
        <f t="shared" si="7"/>
        <v>8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10</v>
      </c>
      <c r="B59" s="2"/>
      <c r="C59" s="2">
        <f t="shared" si="7"/>
        <v>10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6.5</v>
      </c>
      <c r="O59" s="8"/>
      <c r="P59" s="2">
        <f>L70-64.5</f>
        <v>2</v>
      </c>
    </row>
    <row r="60" spans="1:16" ht="12.75">
      <c r="A60" s="2">
        <f t="shared" si="5"/>
        <v>7.5</v>
      </c>
      <c r="B60" s="2"/>
      <c r="C60" s="2">
        <f t="shared" si="7"/>
        <v>7.5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2.1666666666666665</v>
      </c>
      <c r="O60" s="8"/>
      <c r="P60" s="2">
        <f>IF(P59&lt;0,0,P59/3)</f>
        <v>0.6666666666666666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14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11</v>
      </c>
      <c r="N61" s="2">
        <f>CEILING(N60,1)</f>
        <v>3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</v>
      </c>
      <c r="N62" s="12">
        <f>IF(N59=-64.5," ",N61)</f>
        <v>3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5.5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4</v>
      </c>
      <c r="K63" s="5"/>
      <c r="L63" s="2"/>
      <c r="N63" s="12">
        <f>IF(E70=0,"",N62)</f>
        <v>3</v>
      </c>
      <c r="O63" s="8"/>
      <c r="P63" s="12">
        <f>IF(L70=0,"",P62)</f>
        <v>1</v>
      </c>
    </row>
    <row r="64" spans="1:12" ht="12.75">
      <c r="A64" s="2">
        <f t="shared" si="5"/>
        <v>5.5</v>
      </c>
      <c r="B64" s="2"/>
      <c r="C64" s="2">
        <f>IF(A64="sv",0,A64)</f>
        <v>5.5</v>
      </c>
      <c r="D64" s="2"/>
      <c r="E64" s="2"/>
      <c r="F64" s="2"/>
      <c r="G64" s="2"/>
      <c r="H64" s="2">
        <f t="shared" si="6"/>
        <v>4</v>
      </c>
      <c r="I64" s="2"/>
      <c r="J64" s="2">
        <f>IF(H64="sv",0,H64)</f>
        <v>4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5</v>
      </c>
      <c r="I65" s="2"/>
      <c r="J65" s="4">
        <f>IF(H65="sv",J66,H65)</f>
        <v>5</v>
      </c>
      <c r="K65" s="4">
        <f>SUM(H65:H66)</f>
        <v>10.5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1.5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</v>
      </c>
      <c r="E67" s="6">
        <f>IF(E52=4,E53,E54)</f>
        <v>25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11.5</v>
      </c>
      <c r="L67" s="6">
        <f>IF(L52=4,L53,L54)</f>
        <v>25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30.5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25.5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12</v>
      </c>
      <c r="E69" s="6">
        <f>IF(E60=2,E61,E62)</f>
        <v>14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12</v>
      </c>
      <c r="L69" s="6">
        <f>IF(L60=2,L61,L62)</f>
        <v>11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71</v>
      </c>
      <c r="F70" s="7"/>
      <c r="G70" s="2"/>
      <c r="H70" s="2">
        <f t="shared" si="6"/>
        <v>6.5</v>
      </c>
      <c r="I70" s="2"/>
      <c r="J70" s="2">
        <f>IF(H70="sv",0,H70)</f>
        <v>6.5</v>
      </c>
      <c r="K70" s="2"/>
      <c r="L70" s="7">
        <f>SUM(L66:L69)</f>
        <v>66.5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2007-05-14T12:32:12Z</dcterms:modified>
  <cp:category/>
  <cp:version/>
  <cp:contentType/>
  <cp:contentStatus/>
</cp:coreProperties>
</file>